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8" yWindow="-12" windowWidth="9540" windowHeight="11952" tabRatio="501" firstSheet="2" activeTab="2"/>
  </bookViews>
  <sheets>
    <sheet name="Tabelle1" sheetId="1" state="hidden" r:id="rId1"/>
    <sheet name="Steuertabelle" sheetId="2" state="hidden" r:id="rId2"/>
    <sheet name="Tagessatzrechner" sheetId="3" r:id="rId3"/>
    <sheet name="Magisches Dreieck" sheetId="5" r:id="rId4"/>
    <sheet name="Fehler" sheetId="4" r:id="rId5"/>
  </sheets>
  <definedNames>
    <definedName name="_xlnm.Print_Area" localSheetId="2">Tagessatzrechner!$B$1:$M$43</definedName>
  </definedNames>
  <calcPr calcId="145621" iterate="1"/>
</workbook>
</file>

<file path=xl/calcChain.xml><?xml version="1.0" encoding="utf-8"?>
<calcChain xmlns="http://schemas.openxmlformats.org/spreadsheetml/2006/main">
  <c r="E19" i="3" l="1"/>
  <c r="D80" i="3" l="1"/>
  <c r="D38" i="3"/>
  <c r="D40" i="3" s="1"/>
  <c r="D74" i="3" s="1"/>
  <c r="F9" i="3"/>
  <c r="F5" i="3"/>
  <c r="F4" i="3"/>
  <c r="E35" i="1"/>
  <c r="E39" i="1" s="1"/>
  <c r="E41" i="1" s="1"/>
  <c r="E44" i="1" s="1"/>
  <c r="E45" i="1" s="1"/>
  <c r="G35" i="1"/>
  <c r="G36" i="1" s="1"/>
  <c r="F24" i="3"/>
  <c r="D7" i="3"/>
  <c r="F23" i="3"/>
  <c r="G23" i="3" s="1"/>
  <c r="G20" i="3"/>
  <c r="G21" i="3"/>
  <c r="G22" i="3"/>
  <c r="G19" i="3"/>
  <c r="D6" i="3" s="1"/>
  <c r="B27" i="3"/>
  <c r="F11" i="3"/>
  <c r="C163" i="2"/>
  <c r="B163" i="2" s="1"/>
  <c r="E163" i="2"/>
  <c r="D163" i="2" s="1"/>
  <c r="C164" i="2"/>
  <c r="B164" i="2" s="1"/>
  <c r="D164" i="2"/>
  <c r="E164" i="2"/>
  <c r="F164" i="2" s="1"/>
  <c r="C165" i="2"/>
  <c r="B165" i="2" s="1"/>
  <c r="E165" i="2"/>
  <c r="F165" i="2" s="1"/>
  <c r="B166" i="2"/>
  <c r="C166" i="2"/>
  <c r="E166" i="2"/>
  <c r="F166" i="2" s="1"/>
  <c r="C167" i="2"/>
  <c r="B167" i="2" s="1"/>
  <c r="E167" i="2"/>
  <c r="D167" i="2" s="1"/>
  <c r="B168" i="2"/>
  <c r="C168" i="2"/>
  <c r="E168" i="2"/>
  <c r="D168" i="2" s="1"/>
  <c r="F168" i="2"/>
  <c r="C169" i="2"/>
  <c r="B169" i="2" s="1"/>
  <c r="E169" i="2"/>
  <c r="F169" i="2" s="1"/>
  <c r="C170" i="2"/>
  <c r="B170" i="2" s="1"/>
  <c r="E170" i="2"/>
  <c r="D170" i="2" s="1"/>
  <c r="F170" i="2"/>
  <c r="C171" i="2"/>
  <c r="B171" i="2" s="1"/>
  <c r="E171" i="2"/>
  <c r="D171" i="2" s="1"/>
  <c r="C172" i="2"/>
  <c r="B172" i="2" s="1"/>
  <c r="D172" i="2"/>
  <c r="E172" i="2"/>
  <c r="F172" i="2" s="1"/>
  <c r="C173" i="2"/>
  <c r="B173" i="2" s="1"/>
  <c r="E173" i="2"/>
  <c r="F173" i="2" s="1"/>
  <c r="B174" i="2"/>
  <c r="C174" i="2"/>
  <c r="E174" i="2"/>
  <c r="F174" i="2" s="1"/>
  <c r="C175" i="2"/>
  <c r="B175" i="2" s="1"/>
  <c r="E175" i="2"/>
  <c r="D175" i="2" s="1"/>
  <c r="B176" i="2"/>
  <c r="C176" i="2"/>
  <c r="E176" i="2"/>
  <c r="D176" i="2" s="1"/>
  <c r="F176" i="2"/>
  <c r="C177" i="2"/>
  <c r="B177" i="2" s="1"/>
  <c r="E177" i="2"/>
  <c r="F177" i="2" s="1"/>
  <c r="C178" i="2"/>
  <c r="B178" i="2" s="1"/>
  <c r="E178" i="2"/>
  <c r="D178" i="2" s="1"/>
  <c r="F178" i="2"/>
  <c r="C179" i="2"/>
  <c r="B179" i="2" s="1"/>
  <c r="E179" i="2"/>
  <c r="D179" i="2" s="1"/>
  <c r="C180" i="2"/>
  <c r="B180" i="2" s="1"/>
  <c r="D180" i="2"/>
  <c r="E180" i="2"/>
  <c r="F180" i="2" s="1"/>
  <c r="C181" i="2"/>
  <c r="B181" i="2" s="1"/>
  <c r="E181" i="2"/>
  <c r="F181" i="2" s="1"/>
  <c r="B182" i="2"/>
  <c r="C182" i="2"/>
  <c r="E182" i="2"/>
  <c r="F182" i="2" s="1"/>
  <c r="C183" i="2"/>
  <c r="B183" i="2" s="1"/>
  <c r="E183" i="2"/>
  <c r="D183" i="2" s="1"/>
  <c r="B184" i="2"/>
  <c r="C184" i="2"/>
  <c r="E184" i="2"/>
  <c r="D184" i="2" s="1"/>
  <c r="F184" i="2"/>
  <c r="C185" i="2"/>
  <c r="B185" i="2" s="1"/>
  <c r="E185" i="2"/>
  <c r="F185" i="2" s="1"/>
  <c r="C186" i="2"/>
  <c r="B186" i="2" s="1"/>
  <c r="E186" i="2"/>
  <c r="D186" i="2" s="1"/>
  <c r="F186" i="2"/>
  <c r="C187" i="2"/>
  <c r="B187" i="2" s="1"/>
  <c r="E187" i="2"/>
  <c r="D187" i="2" s="1"/>
  <c r="C188" i="2"/>
  <c r="B188" i="2" s="1"/>
  <c r="D188" i="2"/>
  <c r="E188" i="2"/>
  <c r="F188" i="2" s="1"/>
  <c r="C189" i="2"/>
  <c r="B189" i="2" s="1"/>
  <c r="E189" i="2"/>
  <c r="F189" i="2" s="1"/>
  <c r="B190" i="2"/>
  <c r="C190" i="2"/>
  <c r="E190" i="2"/>
  <c r="F190" i="2" s="1"/>
  <c r="C191" i="2"/>
  <c r="B191" i="2" s="1"/>
  <c r="E191" i="2"/>
  <c r="D191" i="2" s="1"/>
  <c r="B192" i="2"/>
  <c r="C192" i="2"/>
  <c r="E192" i="2"/>
  <c r="D192" i="2" s="1"/>
  <c r="F192" i="2"/>
  <c r="C145" i="2"/>
  <c r="B145" i="2" s="1"/>
  <c r="E145" i="2"/>
  <c r="D145" i="2" s="1"/>
  <c r="C146" i="2"/>
  <c r="B146" i="2" s="1"/>
  <c r="D146" i="2"/>
  <c r="E146" i="2"/>
  <c r="F146" i="2" s="1"/>
  <c r="C147" i="2"/>
  <c r="B147" i="2" s="1"/>
  <c r="E147" i="2"/>
  <c r="F147" i="2" s="1"/>
  <c r="B148" i="2"/>
  <c r="C148" i="2"/>
  <c r="E148" i="2"/>
  <c r="F148" i="2" s="1"/>
  <c r="C149" i="2"/>
  <c r="B149" i="2" s="1"/>
  <c r="E149" i="2"/>
  <c r="D149" i="2" s="1"/>
  <c r="C150" i="2"/>
  <c r="B150" i="2" s="1"/>
  <c r="E150" i="2"/>
  <c r="F150" i="2" s="1"/>
  <c r="C151" i="2"/>
  <c r="B151" i="2" s="1"/>
  <c r="E151" i="2"/>
  <c r="F151" i="2" s="1"/>
  <c r="B152" i="2"/>
  <c r="C152" i="2"/>
  <c r="E152" i="2"/>
  <c r="F152" i="2" s="1"/>
  <c r="C153" i="2"/>
  <c r="B153" i="2" s="1"/>
  <c r="E153" i="2"/>
  <c r="D153" i="2" s="1"/>
  <c r="C154" i="2"/>
  <c r="B154" i="2" s="1"/>
  <c r="E154" i="2"/>
  <c r="F154" i="2" s="1"/>
  <c r="C155" i="2"/>
  <c r="B155" i="2" s="1"/>
  <c r="E155" i="2"/>
  <c r="F155" i="2" s="1"/>
  <c r="C156" i="2"/>
  <c r="B156" i="2" s="1"/>
  <c r="E156" i="2"/>
  <c r="F156" i="2" s="1"/>
  <c r="C157" i="2"/>
  <c r="B157" i="2" s="1"/>
  <c r="E157" i="2"/>
  <c r="D157" i="2" s="1"/>
  <c r="C158" i="2"/>
  <c r="B158" i="2" s="1"/>
  <c r="D158" i="2"/>
  <c r="E158" i="2"/>
  <c r="F158" i="2" s="1"/>
  <c r="C159" i="2"/>
  <c r="B159" i="2" s="1"/>
  <c r="E159" i="2"/>
  <c r="F159" i="2" s="1"/>
  <c r="B160" i="2"/>
  <c r="C160" i="2"/>
  <c r="E160" i="2"/>
  <c r="F160" i="2" s="1"/>
  <c r="C161" i="2"/>
  <c r="B161" i="2" s="1"/>
  <c r="E161" i="2"/>
  <c r="D161" i="2" s="1"/>
  <c r="C162" i="2"/>
  <c r="B162" i="2" s="1"/>
  <c r="E162" i="2"/>
  <c r="F162" i="2" s="1"/>
  <c r="C133" i="2"/>
  <c r="B133" i="2" s="1"/>
  <c r="E133" i="2"/>
  <c r="D133" i="2" s="1"/>
  <c r="C134" i="2"/>
  <c r="B134" i="2" s="1"/>
  <c r="E134" i="2"/>
  <c r="D134" i="2" s="1"/>
  <c r="C135" i="2"/>
  <c r="B135" i="2" s="1"/>
  <c r="E135" i="2"/>
  <c r="F135" i="2" s="1"/>
  <c r="C136" i="2"/>
  <c r="B136" i="2" s="1"/>
  <c r="D136" i="2"/>
  <c r="E136" i="2"/>
  <c r="F136" i="2" s="1"/>
  <c r="C137" i="2"/>
  <c r="B137" i="2" s="1"/>
  <c r="E137" i="2"/>
  <c r="D137" i="2" s="1"/>
  <c r="C138" i="2"/>
  <c r="B138" i="2" s="1"/>
  <c r="E138" i="2"/>
  <c r="D138" i="2" s="1"/>
  <c r="C139" i="2"/>
  <c r="B139" i="2" s="1"/>
  <c r="E139" i="2"/>
  <c r="F139" i="2" s="1"/>
  <c r="C140" i="2"/>
  <c r="B140" i="2" s="1"/>
  <c r="E140" i="2"/>
  <c r="D140" i="2" s="1"/>
  <c r="F140" i="2"/>
  <c r="B141" i="2"/>
  <c r="C141" i="2"/>
  <c r="E141" i="2"/>
  <c r="D141" i="2" s="1"/>
  <c r="F141" i="2"/>
  <c r="B142" i="2"/>
  <c r="C142" i="2"/>
  <c r="E142" i="2"/>
  <c r="D142" i="2" s="1"/>
  <c r="C143" i="2"/>
  <c r="B143" i="2" s="1"/>
  <c r="D143" i="2"/>
  <c r="E143" i="2"/>
  <c r="F143" i="2" s="1"/>
  <c r="C144" i="2"/>
  <c r="B144" i="2" s="1"/>
  <c r="D144" i="2"/>
  <c r="E144" i="2"/>
  <c r="F144" i="2" s="1"/>
  <c r="F5" i="2"/>
  <c r="F8" i="2"/>
  <c r="F9" i="2"/>
  <c r="F12" i="2"/>
  <c r="F13" i="2"/>
  <c r="F16" i="2"/>
  <c r="F17" i="2"/>
  <c r="F21" i="2"/>
  <c r="F25" i="2"/>
  <c r="F29" i="2"/>
  <c r="F33" i="2"/>
  <c r="F36" i="2"/>
  <c r="F37" i="2"/>
  <c r="F40" i="2"/>
  <c r="F41" i="2"/>
  <c r="F44" i="2"/>
  <c r="F45" i="2"/>
  <c r="F48" i="2"/>
  <c r="F49" i="2"/>
  <c r="F52" i="2"/>
  <c r="F53" i="2"/>
  <c r="F56" i="2"/>
  <c r="F57" i="2"/>
  <c r="F60" i="2"/>
  <c r="F61" i="2"/>
  <c r="F64" i="2"/>
  <c r="F65" i="2"/>
  <c r="F68" i="2"/>
  <c r="F69" i="2"/>
  <c r="F72" i="2"/>
  <c r="F73" i="2"/>
  <c r="F76" i="2"/>
  <c r="F77" i="2"/>
  <c r="F80" i="2"/>
  <c r="F81" i="2"/>
  <c r="F84" i="2"/>
  <c r="F85" i="2"/>
  <c r="F88" i="2"/>
  <c r="F89" i="2"/>
  <c r="F92" i="2"/>
  <c r="F93" i="2"/>
  <c r="F96" i="2"/>
  <c r="F97" i="2"/>
  <c r="F100" i="2"/>
  <c r="F101" i="2"/>
  <c r="F104" i="2"/>
  <c r="F105" i="2"/>
  <c r="F108" i="2"/>
  <c r="F109" i="2"/>
  <c r="F112" i="2"/>
  <c r="F113" i="2"/>
  <c r="F116" i="2"/>
  <c r="F117" i="2"/>
  <c r="F120" i="2"/>
  <c r="F121" i="2"/>
  <c r="F124" i="2"/>
  <c r="F125" i="2"/>
  <c r="F128" i="2"/>
  <c r="F129" i="2"/>
  <c r="F132" i="2"/>
  <c r="C36" i="2"/>
  <c r="B36" i="2" s="1"/>
  <c r="E36" i="2"/>
  <c r="D36" i="2" s="1"/>
  <c r="C37" i="2"/>
  <c r="B37" i="2" s="1"/>
  <c r="E37" i="2"/>
  <c r="D37" i="2" s="1"/>
  <c r="C38" i="2"/>
  <c r="B38" i="2" s="1"/>
  <c r="E38" i="2"/>
  <c r="D38" i="2" s="1"/>
  <c r="C39" i="2"/>
  <c r="B39" i="2" s="1"/>
  <c r="E39" i="2"/>
  <c r="D39" i="2" s="1"/>
  <c r="C40" i="2"/>
  <c r="B40" i="2" s="1"/>
  <c r="E40" i="2"/>
  <c r="D40" i="2" s="1"/>
  <c r="C41" i="2"/>
  <c r="B41" i="2" s="1"/>
  <c r="E41" i="2"/>
  <c r="D41" i="2" s="1"/>
  <c r="C42" i="2"/>
  <c r="B42" i="2" s="1"/>
  <c r="E42" i="2"/>
  <c r="D42" i="2" s="1"/>
  <c r="C43" i="2"/>
  <c r="B43" i="2" s="1"/>
  <c r="E43" i="2"/>
  <c r="D43" i="2" s="1"/>
  <c r="C44" i="2"/>
  <c r="B44" i="2" s="1"/>
  <c r="E44" i="2"/>
  <c r="D44" i="2" s="1"/>
  <c r="C45" i="2"/>
  <c r="B45" i="2" s="1"/>
  <c r="E45" i="2"/>
  <c r="D45" i="2" s="1"/>
  <c r="C46" i="2"/>
  <c r="B46" i="2" s="1"/>
  <c r="E46" i="2"/>
  <c r="D46" i="2" s="1"/>
  <c r="C47" i="2"/>
  <c r="B47" i="2" s="1"/>
  <c r="E47" i="2"/>
  <c r="D47" i="2" s="1"/>
  <c r="C48" i="2"/>
  <c r="B48" i="2" s="1"/>
  <c r="E48" i="2"/>
  <c r="D48" i="2" s="1"/>
  <c r="C49" i="2"/>
  <c r="B49" i="2" s="1"/>
  <c r="E49" i="2"/>
  <c r="D49" i="2" s="1"/>
  <c r="C50" i="2"/>
  <c r="B50" i="2" s="1"/>
  <c r="E50" i="2"/>
  <c r="D50" i="2" s="1"/>
  <c r="C51" i="2"/>
  <c r="B51" i="2" s="1"/>
  <c r="E51" i="2"/>
  <c r="D51" i="2" s="1"/>
  <c r="C52" i="2"/>
  <c r="B52" i="2" s="1"/>
  <c r="E52" i="2"/>
  <c r="D52" i="2" s="1"/>
  <c r="C53" i="2"/>
  <c r="B53" i="2" s="1"/>
  <c r="E53" i="2"/>
  <c r="D53" i="2" s="1"/>
  <c r="C54" i="2"/>
  <c r="B54" i="2" s="1"/>
  <c r="E54" i="2"/>
  <c r="D54" i="2" s="1"/>
  <c r="C55" i="2"/>
  <c r="B55" i="2" s="1"/>
  <c r="E55" i="2"/>
  <c r="D55" i="2" s="1"/>
  <c r="C56" i="2"/>
  <c r="B56" i="2" s="1"/>
  <c r="E56" i="2"/>
  <c r="D56" i="2" s="1"/>
  <c r="C57" i="2"/>
  <c r="B57" i="2" s="1"/>
  <c r="E57" i="2"/>
  <c r="D57" i="2" s="1"/>
  <c r="C58" i="2"/>
  <c r="B58" i="2" s="1"/>
  <c r="E58" i="2"/>
  <c r="D58" i="2" s="1"/>
  <c r="C59" i="2"/>
  <c r="B59" i="2" s="1"/>
  <c r="E59" i="2"/>
  <c r="D59" i="2" s="1"/>
  <c r="C60" i="2"/>
  <c r="B60" i="2" s="1"/>
  <c r="E60" i="2"/>
  <c r="D60" i="2" s="1"/>
  <c r="C61" i="2"/>
  <c r="B61" i="2" s="1"/>
  <c r="E61" i="2"/>
  <c r="D61" i="2" s="1"/>
  <c r="C62" i="2"/>
  <c r="B62" i="2" s="1"/>
  <c r="E62" i="2"/>
  <c r="D62" i="2" s="1"/>
  <c r="C63" i="2"/>
  <c r="B63" i="2" s="1"/>
  <c r="E63" i="2"/>
  <c r="D63" i="2" s="1"/>
  <c r="C64" i="2"/>
  <c r="B64" i="2" s="1"/>
  <c r="E64" i="2"/>
  <c r="D64" i="2" s="1"/>
  <c r="C65" i="2"/>
  <c r="B65" i="2" s="1"/>
  <c r="E65" i="2"/>
  <c r="D65" i="2" s="1"/>
  <c r="C66" i="2"/>
  <c r="B66" i="2" s="1"/>
  <c r="E66" i="2"/>
  <c r="D66" i="2" s="1"/>
  <c r="C67" i="2"/>
  <c r="B67" i="2" s="1"/>
  <c r="E67" i="2"/>
  <c r="D67" i="2" s="1"/>
  <c r="C68" i="2"/>
  <c r="B68" i="2" s="1"/>
  <c r="E68" i="2"/>
  <c r="D68" i="2" s="1"/>
  <c r="C69" i="2"/>
  <c r="B69" i="2" s="1"/>
  <c r="E69" i="2"/>
  <c r="D69" i="2" s="1"/>
  <c r="C70" i="2"/>
  <c r="B70" i="2" s="1"/>
  <c r="E70" i="2"/>
  <c r="D70" i="2" s="1"/>
  <c r="C71" i="2"/>
  <c r="B71" i="2" s="1"/>
  <c r="E71" i="2"/>
  <c r="D71" i="2" s="1"/>
  <c r="C72" i="2"/>
  <c r="B72" i="2" s="1"/>
  <c r="E72" i="2"/>
  <c r="D72" i="2" s="1"/>
  <c r="C73" i="2"/>
  <c r="B73" i="2" s="1"/>
  <c r="E73" i="2"/>
  <c r="D73" i="2" s="1"/>
  <c r="C74" i="2"/>
  <c r="B74" i="2" s="1"/>
  <c r="E74" i="2"/>
  <c r="D74" i="2" s="1"/>
  <c r="C75" i="2"/>
  <c r="B75" i="2" s="1"/>
  <c r="E75" i="2"/>
  <c r="D75" i="2" s="1"/>
  <c r="C76" i="2"/>
  <c r="B76" i="2" s="1"/>
  <c r="E76" i="2"/>
  <c r="D76" i="2" s="1"/>
  <c r="C77" i="2"/>
  <c r="B77" i="2" s="1"/>
  <c r="E77" i="2"/>
  <c r="D77" i="2" s="1"/>
  <c r="C78" i="2"/>
  <c r="B78" i="2" s="1"/>
  <c r="E78" i="2"/>
  <c r="D78" i="2" s="1"/>
  <c r="C79" i="2"/>
  <c r="B79" i="2" s="1"/>
  <c r="E79" i="2"/>
  <c r="D79" i="2" s="1"/>
  <c r="C80" i="2"/>
  <c r="B80" i="2" s="1"/>
  <c r="E80" i="2"/>
  <c r="D80" i="2" s="1"/>
  <c r="C81" i="2"/>
  <c r="B81" i="2" s="1"/>
  <c r="E81" i="2"/>
  <c r="D81" i="2" s="1"/>
  <c r="C82" i="2"/>
  <c r="B82" i="2" s="1"/>
  <c r="E82" i="2"/>
  <c r="D82" i="2" s="1"/>
  <c r="C83" i="2"/>
  <c r="B83" i="2" s="1"/>
  <c r="E83" i="2"/>
  <c r="D83" i="2" s="1"/>
  <c r="C84" i="2"/>
  <c r="B84" i="2" s="1"/>
  <c r="E84" i="2"/>
  <c r="D84" i="2" s="1"/>
  <c r="C85" i="2"/>
  <c r="B85" i="2" s="1"/>
  <c r="E85" i="2"/>
  <c r="D85" i="2" s="1"/>
  <c r="C86" i="2"/>
  <c r="B86" i="2" s="1"/>
  <c r="E86" i="2"/>
  <c r="D86" i="2" s="1"/>
  <c r="C87" i="2"/>
  <c r="B87" i="2" s="1"/>
  <c r="E87" i="2"/>
  <c r="D87" i="2" s="1"/>
  <c r="C88" i="2"/>
  <c r="B88" i="2" s="1"/>
  <c r="E88" i="2"/>
  <c r="D88" i="2" s="1"/>
  <c r="C89" i="2"/>
  <c r="B89" i="2" s="1"/>
  <c r="E89" i="2"/>
  <c r="D89" i="2" s="1"/>
  <c r="C90" i="2"/>
  <c r="B90" i="2" s="1"/>
  <c r="E90" i="2"/>
  <c r="D90" i="2" s="1"/>
  <c r="C91" i="2"/>
  <c r="B91" i="2" s="1"/>
  <c r="E91" i="2"/>
  <c r="D91" i="2" s="1"/>
  <c r="C92" i="2"/>
  <c r="B92" i="2" s="1"/>
  <c r="E92" i="2"/>
  <c r="D92" i="2" s="1"/>
  <c r="C93" i="2"/>
  <c r="B93" i="2" s="1"/>
  <c r="E93" i="2"/>
  <c r="D93" i="2" s="1"/>
  <c r="C94" i="2"/>
  <c r="B94" i="2" s="1"/>
  <c r="E94" i="2"/>
  <c r="D94" i="2" s="1"/>
  <c r="C95" i="2"/>
  <c r="B95" i="2" s="1"/>
  <c r="E95" i="2"/>
  <c r="D95" i="2" s="1"/>
  <c r="C96" i="2"/>
  <c r="B96" i="2" s="1"/>
  <c r="E96" i="2"/>
  <c r="D96" i="2" s="1"/>
  <c r="C97" i="2"/>
  <c r="B97" i="2" s="1"/>
  <c r="E97" i="2"/>
  <c r="D97" i="2" s="1"/>
  <c r="C98" i="2"/>
  <c r="B98" i="2" s="1"/>
  <c r="E98" i="2"/>
  <c r="D98" i="2" s="1"/>
  <c r="C99" i="2"/>
  <c r="B99" i="2" s="1"/>
  <c r="E99" i="2"/>
  <c r="D99" i="2" s="1"/>
  <c r="C100" i="2"/>
  <c r="B100" i="2" s="1"/>
  <c r="E100" i="2"/>
  <c r="D100" i="2" s="1"/>
  <c r="C101" i="2"/>
  <c r="B101" i="2" s="1"/>
  <c r="E101" i="2"/>
  <c r="D101" i="2" s="1"/>
  <c r="C102" i="2"/>
  <c r="B102" i="2" s="1"/>
  <c r="E102" i="2"/>
  <c r="D102" i="2" s="1"/>
  <c r="C103" i="2"/>
  <c r="B103" i="2" s="1"/>
  <c r="E103" i="2"/>
  <c r="D103" i="2" s="1"/>
  <c r="C104" i="2"/>
  <c r="B104" i="2" s="1"/>
  <c r="E104" i="2"/>
  <c r="D104" i="2" s="1"/>
  <c r="C105" i="2"/>
  <c r="B105" i="2" s="1"/>
  <c r="E105" i="2"/>
  <c r="D105" i="2" s="1"/>
  <c r="C106" i="2"/>
  <c r="B106" i="2" s="1"/>
  <c r="E106" i="2"/>
  <c r="D106" i="2" s="1"/>
  <c r="C107" i="2"/>
  <c r="B107" i="2" s="1"/>
  <c r="E107" i="2"/>
  <c r="D107" i="2" s="1"/>
  <c r="C108" i="2"/>
  <c r="B108" i="2" s="1"/>
  <c r="E108" i="2"/>
  <c r="D108" i="2" s="1"/>
  <c r="C109" i="2"/>
  <c r="B109" i="2" s="1"/>
  <c r="E109" i="2"/>
  <c r="D109" i="2" s="1"/>
  <c r="C110" i="2"/>
  <c r="B110" i="2" s="1"/>
  <c r="E110" i="2"/>
  <c r="D110" i="2" s="1"/>
  <c r="C111" i="2"/>
  <c r="B111" i="2" s="1"/>
  <c r="E111" i="2"/>
  <c r="D111" i="2" s="1"/>
  <c r="C112" i="2"/>
  <c r="B112" i="2" s="1"/>
  <c r="E112" i="2"/>
  <c r="D112" i="2" s="1"/>
  <c r="C113" i="2"/>
  <c r="B113" i="2" s="1"/>
  <c r="E113" i="2"/>
  <c r="D113" i="2" s="1"/>
  <c r="C114" i="2"/>
  <c r="B114" i="2" s="1"/>
  <c r="E114" i="2"/>
  <c r="D114" i="2" s="1"/>
  <c r="C115" i="2"/>
  <c r="B115" i="2" s="1"/>
  <c r="E115" i="2"/>
  <c r="D115" i="2" s="1"/>
  <c r="C116" i="2"/>
  <c r="B116" i="2" s="1"/>
  <c r="E116" i="2"/>
  <c r="D116" i="2" s="1"/>
  <c r="C117" i="2"/>
  <c r="B117" i="2" s="1"/>
  <c r="E117" i="2"/>
  <c r="D117" i="2" s="1"/>
  <c r="C118" i="2"/>
  <c r="B118" i="2" s="1"/>
  <c r="E118" i="2"/>
  <c r="D118" i="2" s="1"/>
  <c r="C119" i="2"/>
  <c r="B119" i="2" s="1"/>
  <c r="E119" i="2"/>
  <c r="D119" i="2" s="1"/>
  <c r="C120" i="2"/>
  <c r="B120" i="2" s="1"/>
  <c r="E120" i="2"/>
  <c r="D120" i="2" s="1"/>
  <c r="C121" i="2"/>
  <c r="B121" i="2" s="1"/>
  <c r="E121" i="2"/>
  <c r="D121" i="2" s="1"/>
  <c r="C122" i="2"/>
  <c r="B122" i="2" s="1"/>
  <c r="E122" i="2"/>
  <c r="D122" i="2" s="1"/>
  <c r="C123" i="2"/>
  <c r="B123" i="2" s="1"/>
  <c r="E123" i="2"/>
  <c r="D123" i="2" s="1"/>
  <c r="C124" i="2"/>
  <c r="B124" i="2" s="1"/>
  <c r="E124" i="2"/>
  <c r="D124" i="2" s="1"/>
  <c r="C125" i="2"/>
  <c r="B125" i="2" s="1"/>
  <c r="E125" i="2"/>
  <c r="D125" i="2" s="1"/>
  <c r="C126" i="2"/>
  <c r="B126" i="2" s="1"/>
  <c r="E126" i="2"/>
  <c r="D126" i="2" s="1"/>
  <c r="C127" i="2"/>
  <c r="B127" i="2" s="1"/>
  <c r="E127" i="2"/>
  <c r="D127" i="2" s="1"/>
  <c r="C128" i="2"/>
  <c r="B128" i="2" s="1"/>
  <c r="E128" i="2"/>
  <c r="D128" i="2" s="1"/>
  <c r="C129" i="2"/>
  <c r="B129" i="2" s="1"/>
  <c r="E129" i="2"/>
  <c r="D129" i="2" s="1"/>
  <c r="C130" i="2"/>
  <c r="B130" i="2" s="1"/>
  <c r="E130" i="2"/>
  <c r="D130" i="2" s="1"/>
  <c r="C131" i="2"/>
  <c r="B131" i="2" s="1"/>
  <c r="E131" i="2"/>
  <c r="D131" i="2" s="1"/>
  <c r="C132" i="2"/>
  <c r="B132" i="2" s="1"/>
  <c r="E132" i="2"/>
  <c r="D132" i="2" s="1"/>
  <c r="C20" i="2"/>
  <c r="B20" i="2" s="1"/>
  <c r="E20" i="2"/>
  <c r="D20" i="2" s="1"/>
  <c r="C21" i="2"/>
  <c r="B21" i="2" s="1"/>
  <c r="E21" i="2"/>
  <c r="D21" i="2" s="1"/>
  <c r="C22" i="2"/>
  <c r="B22" i="2" s="1"/>
  <c r="E22" i="2"/>
  <c r="D22" i="2" s="1"/>
  <c r="C23" i="2"/>
  <c r="B23" i="2" s="1"/>
  <c r="E23" i="2"/>
  <c r="D23" i="2" s="1"/>
  <c r="C24" i="2"/>
  <c r="B24" i="2" s="1"/>
  <c r="E24" i="2"/>
  <c r="D24" i="2" s="1"/>
  <c r="C25" i="2"/>
  <c r="B25" i="2" s="1"/>
  <c r="E25" i="2"/>
  <c r="D25" i="2" s="1"/>
  <c r="C26" i="2"/>
  <c r="B26" i="2" s="1"/>
  <c r="E26" i="2"/>
  <c r="D26" i="2" s="1"/>
  <c r="C27" i="2"/>
  <c r="B27" i="2" s="1"/>
  <c r="E27" i="2"/>
  <c r="D27" i="2" s="1"/>
  <c r="C28" i="2"/>
  <c r="B28" i="2" s="1"/>
  <c r="E28" i="2"/>
  <c r="D28" i="2" s="1"/>
  <c r="C29" i="2"/>
  <c r="B29" i="2" s="1"/>
  <c r="E29" i="2"/>
  <c r="D29" i="2" s="1"/>
  <c r="C30" i="2"/>
  <c r="B30" i="2" s="1"/>
  <c r="E30" i="2"/>
  <c r="D30" i="2" s="1"/>
  <c r="C31" i="2"/>
  <c r="B31" i="2" s="1"/>
  <c r="E31" i="2"/>
  <c r="D31" i="2" s="1"/>
  <c r="C32" i="2"/>
  <c r="B32" i="2" s="1"/>
  <c r="E32" i="2"/>
  <c r="D32" i="2" s="1"/>
  <c r="C33" i="2"/>
  <c r="B33" i="2" s="1"/>
  <c r="E33" i="2"/>
  <c r="D33" i="2" s="1"/>
  <c r="C34" i="2"/>
  <c r="B34" i="2" s="1"/>
  <c r="E34" i="2"/>
  <c r="D34" i="2" s="1"/>
  <c r="C35" i="2"/>
  <c r="B35" i="2" s="1"/>
  <c r="E35" i="2"/>
  <c r="D35" i="2" s="1"/>
  <c r="C7" i="2"/>
  <c r="B7" i="2" s="1"/>
  <c r="E7" i="2"/>
  <c r="D7" i="2" s="1"/>
  <c r="C8" i="2"/>
  <c r="B8" i="2" s="1"/>
  <c r="E8" i="2"/>
  <c r="D8" i="2" s="1"/>
  <c r="C9" i="2"/>
  <c r="B9" i="2" s="1"/>
  <c r="E9" i="2"/>
  <c r="D9" i="2" s="1"/>
  <c r="C10" i="2"/>
  <c r="B10" i="2" s="1"/>
  <c r="E10" i="2"/>
  <c r="D10" i="2" s="1"/>
  <c r="C11" i="2"/>
  <c r="B11" i="2" s="1"/>
  <c r="E11" i="2"/>
  <c r="D11" i="2" s="1"/>
  <c r="C12" i="2"/>
  <c r="B12" i="2" s="1"/>
  <c r="E12" i="2"/>
  <c r="D12" i="2" s="1"/>
  <c r="C13" i="2"/>
  <c r="B13" i="2" s="1"/>
  <c r="E13" i="2"/>
  <c r="D13" i="2" s="1"/>
  <c r="C14" i="2"/>
  <c r="B14" i="2" s="1"/>
  <c r="E14" i="2"/>
  <c r="D14" i="2" s="1"/>
  <c r="C15" i="2"/>
  <c r="B15" i="2" s="1"/>
  <c r="E15" i="2"/>
  <c r="D15" i="2" s="1"/>
  <c r="C16" i="2"/>
  <c r="B16" i="2" s="1"/>
  <c r="E16" i="2"/>
  <c r="D16" i="2" s="1"/>
  <c r="C17" i="2"/>
  <c r="B17" i="2" s="1"/>
  <c r="E17" i="2"/>
  <c r="D17" i="2" s="1"/>
  <c r="C18" i="2"/>
  <c r="B18" i="2" s="1"/>
  <c r="E18" i="2"/>
  <c r="D18" i="2" s="1"/>
  <c r="C19" i="2"/>
  <c r="B19" i="2" s="1"/>
  <c r="E19" i="2"/>
  <c r="D19" i="2" s="1"/>
  <c r="C4" i="2"/>
  <c r="B4" i="2" s="1"/>
  <c r="E4" i="2"/>
  <c r="D4" i="2" s="1"/>
  <c r="C5" i="2"/>
  <c r="B5" i="2" s="1"/>
  <c r="E5" i="2"/>
  <c r="D5" i="2" s="1"/>
  <c r="C6" i="2"/>
  <c r="B6" i="2" s="1"/>
  <c r="E6" i="2"/>
  <c r="D6" i="2" s="1"/>
  <c r="D5" i="1"/>
  <c r="E46" i="1" s="1"/>
  <c r="D35" i="1"/>
  <c r="D39" i="1" s="1"/>
  <c r="D41" i="1" s="1"/>
  <c r="C23" i="1"/>
  <c r="D22" i="1"/>
  <c r="D21" i="1"/>
  <c r="D20" i="1"/>
  <c r="D19" i="1"/>
  <c r="D18" i="1"/>
  <c r="D17" i="1"/>
  <c r="D16" i="1"/>
  <c r="D15" i="1"/>
  <c r="D14" i="1"/>
  <c r="D13" i="1"/>
  <c r="D12" i="1"/>
  <c r="F32" i="2" l="1"/>
  <c r="F28" i="2"/>
  <c r="F24" i="2"/>
  <c r="F20" i="2"/>
  <c r="F4" i="2"/>
  <c r="D139" i="2"/>
  <c r="D150" i="2"/>
  <c r="D190" i="2"/>
  <c r="D182" i="2"/>
  <c r="D174" i="2"/>
  <c r="D166" i="2"/>
  <c r="F131" i="2"/>
  <c r="F127" i="2"/>
  <c r="F123" i="2"/>
  <c r="F119" i="2"/>
  <c r="F115" i="2"/>
  <c r="F111" i="2"/>
  <c r="F107" i="2"/>
  <c r="F103" i="2"/>
  <c r="F99" i="2"/>
  <c r="F95" i="2"/>
  <c r="F91" i="2"/>
  <c r="F87" i="2"/>
  <c r="F83" i="2"/>
  <c r="F79" i="2"/>
  <c r="F75" i="2"/>
  <c r="F71" i="2"/>
  <c r="F67" i="2"/>
  <c r="F63" i="2"/>
  <c r="F59" i="2"/>
  <c r="F55" i="2"/>
  <c r="F51" i="2"/>
  <c r="F47" i="2"/>
  <c r="F43" i="2"/>
  <c r="F39" i="2"/>
  <c r="F35" i="2"/>
  <c r="F31" i="2"/>
  <c r="F27" i="2"/>
  <c r="F23" i="2"/>
  <c r="F19" i="2"/>
  <c r="F15" i="2"/>
  <c r="F11" i="2"/>
  <c r="F7" i="2"/>
  <c r="F137" i="2"/>
  <c r="D135" i="2"/>
  <c r="D162" i="2"/>
  <c r="D154" i="2"/>
  <c r="F130" i="2"/>
  <c r="F126" i="2"/>
  <c r="F122" i="2"/>
  <c r="F118" i="2"/>
  <c r="F114" i="2"/>
  <c r="F110" i="2"/>
  <c r="F106" i="2"/>
  <c r="F102" i="2"/>
  <c r="F98" i="2"/>
  <c r="F94" i="2"/>
  <c r="F90" i="2"/>
  <c r="F86" i="2"/>
  <c r="F82" i="2"/>
  <c r="F78" i="2"/>
  <c r="F74" i="2"/>
  <c r="F70" i="2"/>
  <c r="F66" i="2"/>
  <c r="F62" i="2"/>
  <c r="F58" i="2"/>
  <c r="F54" i="2"/>
  <c r="F50" i="2"/>
  <c r="F46" i="2"/>
  <c r="F42" i="2"/>
  <c r="F38" i="2"/>
  <c r="F34" i="2"/>
  <c r="F30" i="2"/>
  <c r="F26" i="2"/>
  <c r="F22" i="2"/>
  <c r="F18" i="2"/>
  <c r="F14" i="2"/>
  <c r="F10" i="2"/>
  <c r="F6" i="2"/>
  <c r="D5" i="3"/>
  <c r="D84" i="3"/>
  <c r="F191" i="2"/>
  <c r="D189" i="2"/>
  <c r="F187" i="2"/>
  <c r="D185" i="2"/>
  <c r="F183" i="2"/>
  <c r="D181" i="2"/>
  <c r="F179" i="2"/>
  <c r="D177" i="2"/>
  <c r="F175" i="2"/>
  <c r="D173" i="2"/>
  <c r="F171" i="2"/>
  <c r="D169" i="2"/>
  <c r="F167" i="2"/>
  <c r="D165" i="2"/>
  <c r="F163" i="2"/>
  <c r="F161" i="2"/>
  <c r="D159" i="2"/>
  <c r="F157" i="2"/>
  <c r="D155" i="2"/>
  <c r="F153" i="2"/>
  <c r="D151" i="2"/>
  <c r="F149" i="2"/>
  <c r="D147" i="2"/>
  <c r="F145" i="2"/>
  <c r="D160" i="2"/>
  <c r="D156" i="2"/>
  <c r="D152" i="2"/>
  <c r="D148" i="2"/>
  <c r="F133" i="2"/>
  <c r="F142" i="2"/>
  <c r="F138" i="2"/>
  <c r="F134" i="2"/>
  <c r="D23" i="1"/>
  <c r="H4" i="2" l="1"/>
  <c r="G5" i="2"/>
  <c r="H5" i="2"/>
  <c r="H7" i="2"/>
  <c r="J4" i="1"/>
  <c r="I5" i="1"/>
  <c r="J5" i="1"/>
  <c r="N5" i="1"/>
  <c r="C6" i="1"/>
  <c r="D6" i="1"/>
  <c r="E6" i="1"/>
  <c r="I6" i="1"/>
  <c r="J6" i="1"/>
  <c r="M6" i="1"/>
  <c r="N6" i="1"/>
  <c r="J7" i="1"/>
  <c r="D8" i="1"/>
  <c r="J8" i="1"/>
  <c r="N8" i="1"/>
  <c r="D25" i="1"/>
  <c r="D44" i="1"/>
  <c r="D45" i="1"/>
  <c r="F6" i="3"/>
  <c r="D8" i="3"/>
  <c r="F8" i="3"/>
  <c r="K9" i="3"/>
  <c r="D10" i="3"/>
  <c r="F10" i="3"/>
  <c r="F13" i="3"/>
  <c r="D73" i="3"/>
  <c r="D76" i="3"/>
  <c r="D82" i="3"/>
</calcChain>
</file>

<file path=xl/sharedStrings.xml><?xml version="1.0" encoding="utf-8"?>
<sst xmlns="http://schemas.openxmlformats.org/spreadsheetml/2006/main" count="126" uniqueCount="104">
  <si>
    <t>1.</t>
  </si>
  <si>
    <t>Gewinnermittlung</t>
  </si>
  <si>
    <t>monatlich</t>
  </si>
  <si>
    <t>pro Jahr</t>
  </si>
  <si>
    <t>Einkommensteuer incl. Soli</t>
  </si>
  <si>
    <t>notwendiger Gewinn</t>
  </si>
  <si>
    <t>2.</t>
  </si>
  <si>
    <t>Betriebliche Ausgaben</t>
  </si>
  <si>
    <t>Personal</t>
  </si>
  <si>
    <t>Miete und Nebenkosten</t>
  </si>
  <si>
    <t>Fahrzeugkosten</t>
  </si>
  <si>
    <t>Werbung</t>
  </si>
  <si>
    <t>Reisekosten</t>
  </si>
  <si>
    <t>Telefon, Internet, Handy</t>
  </si>
  <si>
    <t>Bürobedarf</t>
  </si>
  <si>
    <t>betriebliche Versicherungen</t>
  </si>
  <si>
    <t>benötigtes Nettoeinkommen, incl. privater Absicherung</t>
  </si>
  <si>
    <t>Abschreibung</t>
  </si>
  <si>
    <t>Steuerberater incl. Jahresabschluss</t>
  </si>
  <si>
    <t>sonstiges</t>
  </si>
  <si>
    <t>3.</t>
  </si>
  <si>
    <t xml:space="preserve">Notwendiger Umsatz </t>
  </si>
  <si>
    <t>Summe</t>
  </si>
  <si>
    <t>4.</t>
  </si>
  <si>
    <t>Arbeitsstunden</t>
  </si>
  <si>
    <t>Kalendertage</t>
  </si>
  <si>
    <t>abzüglich Wochenenden</t>
  </si>
  <si>
    <t>abzüglich Feiertage</t>
  </si>
  <si>
    <t>abzüglich Urlaubstage</t>
  </si>
  <si>
    <t>abzüglich Krankheitstage</t>
  </si>
  <si>
    <t>zuzüglich Mehrarbeit pro Jahr</t>
  </si>
  <si>
    <t>mögliche Arbeitstage</t>
  </si>
  <si>
    <t>Arbeitstage</t>
  </si>
  <si>
    <t>5.</t>
  </si>
  <si>
    <t>tägliche Abeitsstunden</t>
  </si>
  <si>
    <t>jährliche Arbeitsstunden</t>
  </si>
  <si>
    <t>abzüglich Weiterbildungstage</t>
  </si>
  <si>
    <t>abrechenbare Zeiten in Prozent</t>
  </si>
  <si>
    <t>produktive Arbeitsstunden</t>
  </si>
  <si>
    <t>6.</t>
  </si>
  <si>
    <t>Stundensatzermittlung</t>
  </si>
  <si>
    <t>Stundensatzrechner für Freiberufler</t>
  </si>
  <si>
    <t>Stundenverrechnungsatz (netto)</t>
  </si>
  <si>
    <t>Tagesverrechnungssatz (netto)</t>
  </si>
  <si>
    <t>Grundtarif</t>
  </si>
  <si>
    <t>Splittingtarif</t>
  </si>
  <si>
    <t>verheiratet; ohne andere steuerpflichtige Einkünfte</t>
  </si>
  <si>
    <t>Nettolohn, jährlich</t>
  </si>
  <si>
    <t>Angestellter</t>
  </si>
  <si>
    <t>Freiberufler</t>
  </si>
  <si>
    <t>Kranken- / Pflegeversicherung</t>
  </si>
  <si>
    <t>Rentenversicherung</t>
  </si>
  <si>
    <t>Arbeitslosenversicherung</t>
  </si>
  <si>
    <t>Riskozuschlag (Krankheit etc.)</t>
  </si>
  <si>
    <t>Bruttogehalt / Gewinn</t>
  </si>
  <si>
    <t>notwendiger Umsatz</t>
  </si>
  <si>
    <t>Büromiete</t>
  </si>
  <si>
    <t>Kfz, Reisen</t>
  </si>
  <si>
    <t>Telefon etc.</t>
  </si>
  <si>
    <t>Marketing</t>
  </si>
  <si>
    <t>Weiterbildung</t>
  </si>
  <si>
    <t>Versicherung</t>
  </si>
  <si>
    <t>Kosten:</t>
  </si>
  <si>
    <t>Betriebliche Kosten</t>
  </si>
  <si>
    <t>Rentenversicherung: 18,9 Prozent</t>
  </si>
  <si>
    <t>Krankenversicherung: 15,5 Prozent</t>
  </si>
  <si>
    <t>Arbeitslosenversicherung: 3,0 Prozent</t>
  </si>
  <si>
    <t>Pflegeversicherung: 2,05 Prozent (für Kinderlose: 2,3 Prozent)</t>
  </si>
  <si>
    <t>Satz</t>
  </si>
  <si>
    <t>Bemessungsgr.</t>
  </si>
  <si>
    <t>max AG-Anteil zur KV + PV</t>
  </si>
  <si>
    <t>Einkommensteuer / Soli*</t>
  </si>
  <si>
    <t>* ca.-Angabe nach Grundtarif</t>
  </si>
  <si>
    <t>Wie viel Umsatz muss ich als Freiberufler machen, 
um meinen alten Nettolohn zu verdienen?</t>
  </si>
  <si>
    <t>Wie viel Zeit kann ich beim Kunden abrechnen?</t>
  </si>
  <si>
    <t>Tage</t>
  </si>
  <si>
    <t>Wie hoch ist der notwendige Tagessatz?</t>
  </si>
  <si>
    <t>abrechenbare Arbeitszeit</t>
  </si>
  <si>
    <t>netto, zzgl. Mehrwertsteuer</t>
  </si>
  <si>
    <t xml:space="preserve"> / abrechenbare Arbeitszeit</t>
  </si>
  <si>
    <t>notwendiger Tagessatz:</t>
  </si>
  <si>
    <t>= Ihre Eingabe</t>
  </si>
  <si>
    <t>Wie hoch ist der notwendige Stundensatz?</t>
  </si>
  <si>
    <t>tägliche Arbeitszeit</t>
  </si>
  <si>
    <t>Stunden</t>
  </si>
  <si>
    <t>notwendiger Stundensatz:</t>
  </si>
  <si>
    <t>Ihr Netto-Stundenlohn:</t>
  </si>
  <si>
    <t>produktiv / abrechenbar</t>
  </si>
  <si>
    <t>Werte für 2016</t>
  </si>
  <si>
    <t>Mit diesen 10 Fehlern vermasseln Selbstständige ihre Honorare</t>
  </si>
  <si>
    <t>1. Mangelnde Vorbereitung</t>
  </si>
  <si>
    <t>2. Fehlende Übung</t>
  </si>
  <si>
    <t>3. Eigene Preise rechtfertigen</t>
  </si>
  <si>
    <t>4. Falsche Formulierungen wählen</t>
  </si>
  <si>
    <t>5. Von Killerphrasen einschüchtern lassen</t>
  </si>
  <si>
    <t>6. Nicht konsequent sein</t>
  </si>
  <si>
    <t>7. Ein „Nein“ persönlich nehmen</t>
  </si>
  <si>
    <t>8. Abwarten und auf höheres Honorar hoffen</t>
  </si>
  <si>
    <t>9. Unter Druck setzen lassen</t>
  </si>
  <si>
    <t>10. Zu wenig Selbstwertgefühl haben</t>
  </si>
  <si>
    <t>Typische Fehler bei Honorarverhandlungen</t>
  </si>
  <si>
    <t>Das magische Dreieck der Preisermittlung</t>
  </si>
  <si>
    <t>www.impulse.de</t>
  </si>
  <si>
    <t>http://www.impulse.de/management/selbstmanagement-erfolg/fehler-bei-honorarverhandlungen/3480470.html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</si>
</sst>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€&quot;"/>
    <numFmt numFmtId="165" formatCode="#,##0&quot; Tage&quot;"/>
    <numFmt numFmtId="166" formatCode="#,##0&quot; Std.&quot;"/>
    <numFmt numFmtId="167" formatCode="#,##0.00\ &quot;€&quot;"/>
    <numFmt numFmtId="168" formatCode="0.0%"/>
    <numFmt numFmtId="169" formatCode="\+\ #,##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64" fontId="2" fillId="0" borderId="0" xfId="0" applyNumberFormat="1" applyFont="1"/>
    <xf numFmtId="164" fontId="0" fillId="0" borderId="0" xfId="0" applyNumberFormat="1" applyFont="1"/>
    <xf numFmtId="0" fontId="0" fillId="0" borderId="0" xfId="0" applyAlignment="1">
      <alignment wrapText="1"/>
    </xf>
    <xf numFmtId="164" fontId="0" fillId="0" borderId="0" xfId="0" applyNumberFormat="1"/>
    <xf numFmtId="9" fontId="0" fillId="0" borderId="0" xfId="1" applyFont="1"/>
    <xf numFmtId="165" fontId="0" fillId="0" borderId="0" xfId="0" applyNumberFormat="1"/>
    <xf numFmtId="165" fontId="2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0" fontId="0" fillId="0" borderId="0" xfId="0" applyFont="1"/>
    <xf numFmtId="166" fontId="0" fillId="0" borderId="0" xfId="0" applyNumberFormat="1" applyFont="1"/>
    <xf numFmtId="168" fontId="0" fillId="0" borderId="0" xfId="1" applyNumberFormat="1" applyFont="1"/>
    <xf numFmtId="167" fontId="2" fillId="0" borderId="0" xfId="0" applyNumberFormat="1" applyFont="1"/>
    <xf numFmtId="167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2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164" fontId="4" fillId="0" borderId="0" xfId="0" applyNumberFormat="1" applyFont="1" applyProtection="1">
      <protection hidden="1"/>
    </xf>
    <xf numFmtId="164" fontId="4" fillId="0" borderId="0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164" fontId="5" fillId="0" borderId="0" xfId="0" applyNumberFormat="1" applyFont="1" applyProtection="1">
      <protection hidden="1"/>
    </xf>
    <xf numFmtId="164" fontId="5" fillId="0" borderId="0" xfId="0" applyNumberFormat="1" applyFont="1" applyBorder="1" applyProtection="1">
      <protection hidden="1"/>
    </xf>
    <xf numFmtId="0" fontId="0" fillId="0" borderId="0" xfId="0" applyAlignment="1" applyProtection="1">
      <alignment wrapText="1"/>
      <protection hidden="1"/>
    </xf>
    <xf numFmtId="168" fontId="0" fillId="0" borderId="0" xfId="1" applyNumberFormat="1" applyFont="1" applyProtection="1">
      <protection hidden="1"/>
    </xf>
    <xf numFmtId="164" fontId="3" fillId="0" borderId="2" xfId="0" applyNumberFormat="1" applyFont="1" applyBorder="1" applyProtection="1">
      <protection hidden="1"/>
    </xf>
    <xf numFmtId="169" fontId="3" fillId="0" borderId="0" xfId="0" applyNumberFormat="1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4" borderId="0" xfId="0" applyFont="1" applyFill="1" applyAlignment="1" applyProtection="1">
      <alignment horizontal="centerContinuous" vertical="center"/>
      <protection hidden="1"/>
    </xf>
    <xf numFmtId="164" fontId="7" fillId="4" borderId="0" xfId="0" applyNumberFormat="1" applyFont="1" applyFill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64" fontId="0" fillId="0" borderId="0" xfId="0" applyNumberFormat="1" applyBorder="1" applyAlignment="1" applyProtection="1">
      <alignment vertical="center"/>
      <protection hidden="1"/>
    </xf>
    <xf numFmtId="0" fontId="8" fillId="4" borderId="0" xfId="0" applyFont="1" applyFill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68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" fontId="0" fillId="0" borderId="0" xfId="0" applyNumberFormat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1" fontId="3" fillId="0" borderId="0" xfId="0" applyNumberFormat="1" applyFont="1" applyProtection="1"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left" wrapText="1"/>
    </xf>
    <xf numFmtId="164" fontId="3" fillId="0" borderId="0" xfId="0" applyNumberFormat="1" applyFont="1" applyProtection="1"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167" fontId="7" fillId="4" borderId="0" xfId="0" applyNumberFormat="1" applyFont="1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7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64" fontId="4" fillId="5" borderId="0" xfId="0" applyNumberFormat="1" applyFont="1" applyFill="1" applyProtection="1">
      <protection locked="0" hidden="1"/>
    </xf>
    <xf numFmtId="164" fontId="5" fillId="5" borderId="0" xfId="0" applyNumberFormat="1" applyFont="1" applyFill="1" applyProtection="1">
      <protection locked="0" hidden="1"/>
    </xf>
    <xf numFmtId="0" fontId="5" fillId="5" borderId="0" xfId="0" applyFont="1" applyFill="1" applyProtection="1">
      <protection locked="0" hidden="1"/>
    </xf>
    <xf numFmtId="168" fontId="3" fillId="5" borderId="0" xfId="0" applyNumberFormat="1" applyFont="1" applyFill="1" applyProtection="1">
      <protection locked="0" hidden="1"/>
    </xf>
    <xf numFmtId="0" fontId="3" fillId="5" borderId="0" xfId="0" applyFont="1" applyFill="1" applyAlignment="1" applyProtection="1">
      <alignment horizontal="center"/>
      <protection locked="0" hidden="1"/>
    </xf>
    <xf numFmtId="0" fontId="10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0" fontId="1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3" fillId="0" borderId="0" xfId="2"/>
  </cellXfs>
  <cellStyles count="3">
    <cellStyle name="Hyperlink" xfId="2" builtinId="8"/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314324</xdr:colOff>
      <xdr:row>2</xdr:row>
      <xdr:rowOff>171449</xdr:rowOff>
    </xdr:from>
    <xdr:to>
      <xdr:col>9</xdr:col>
      <xdr:colOff>352424</xdr:colOff>
      <xdr:row>12</xdr:row>
      <xdr:rowOff>228600</xdr:rowOff>
    </xdr:to>
    <xdr:sp macro="" textlink="">
      <xdr:nvSpPr>
        <xdr:cNvPr id="35" name="Ovale Legende 34"/>
        <xdr:cNvSpPr/>
      </xdr:nvSpPr>
      <xdr:spPr>
        <a:xfrm>
          <a:off x="6010274" y="819149"/>
          <a:ext cx="2562225" cy="2476501"/>
        </a:xfrm>
        <a:prstGeom prst="wedgeEllipseCallout">
          <a:avLst>
            <a:gd name="adj1" fmla="val -63785"/>
            <a:gd name="adj2" fmla="val 29510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7620</xdr:rowOff>
        </xdr:from>
        <xdr:to>
          <xdr:col>12</xdr:col>
          <xdr:colOff>502920</xdr:colOff>
          <xdr:row>42</xdr:row>
          <xdr:rowOff>213360</xdr:rowOff>
        </xdr:to>
        <xdr:pic>
          <xdr:nvPicPr>
            <xdr:cNvPr id="1025" name="Picture 1"/>
            <xdr:cNvPicPr>
              <a:picLocks noChangeAspect="1" noChangeArrowheads="1"/>
              <a:extLst>
                <a:ext uri="{84589F7E-364E-4C9E-8A38-B11213B215E9}">
                  <a14:cameraTool cellRange="$B$71:$F$84" spid="_x0000_s10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288280" y="4198620"/>
              <a:ext cx="4945380" cy="2857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792479</xdr:colOff>
      <xdr:row>2</xdr:row>
      <xdr:rowOff>182879</xdr:rowOff>
    </xdr:from>
    <xdr:to>
      <xdr:col>6</xdr:col>
      <xdr:colOff>739140</xdr:colOff>
      <xdr:row>19</xdr:row>
      <xdr:rowOff>44014</xdr:rowOff>
    </xdr:to>
    <xdr:pic>
      <xdr:nvPicPr>
        <xdr:cNvPr id="2" name="Grafik 1" descr="Magisches Dreieck der Preisfindu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79" y="662939"/>
          <a:ext cx="4701541" cy="2970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mpuls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opLeftCell="A31" workbookViewId="0">
      <selection activeCell="C3" sqref="C3"/>
    </sheetView>
  </sheetViews>
  <sheetFormatPr baseColWidth="10" defaultRowHeight="14.4" x14ac:dyDescent="0.3"/>
  <cols>
    <col min="1" max="1" width="3.109375" customWidth="1"/>
    <col min="2" max="2" width="30.109375" customWidth="1"/>
    <col min="4" max="4" width="11.5546875" bestFit="1" customWidth="1"/>
    <col min="10" max="10" width="11.5546875" bestFit="1" customWidth="1"/>
  </cols>
  <sheetData>
    <row r="1" spans="1:14" x14ac:dyDescent="0.3">
      <c r="A1" s="2" t="s">
        <v>41</v>
      </c>
    </row>
    <row r="2" spans="1:14" x14ac:dyDescent="0.3">
      <c r="A2" t="s">
        <v>46</v>
      </c>
    </row>
    <row r="3" spans="1:14" x14ac:dyDescent="0.3">
      <c r="C3" s="1" t="s">
        <v>2</v>
      </c>
      <c r="D3" s="1" t="s">
        <v>3</v>
      </c>
    </row>
    <row r="4" spans="1:14" x14ac:dyDescent="0.3">
      <c r="A4" s="1" t="s">
        <v>0</v>
      </c>
      <c r="B4" s="2" t="s">
        <v>1</v>
      </c>
      <c r="J4" s="6">
        <f ca="1">+D8</f>
        <v>59800</v>
      </c>
    </row>
    <row r="5" spans="1:14" ht="28.8" x14ac:dyDescent="0.3">
      <c r="A5" s="1"/>
      <c r="B5" s="5" t="s">
        <v>16</v>
      </c>
      <c r="C5" s="4">
        <v>3500</v>
      </c>
      <c r="D5" s="4">
        <f>+C5*12</f>
        <v>42000</v>
      </c>
      <c r="I5" s="6">
        <f ca="1">+J4-J5</f>
        <v>42923</v>
      </c>
      <c r="J5" s="17">
        <f ca="1">IF(J4&lt;=8354,0,IF(J4&lt;=13469,INT((974.58*(J4-8354)/10000+1400)*(J4-8354)/10000),IF(J4&lt;=52881,INT((228.74*(J4-13469)/10000+2397)*(J4-13469)/10000+971),IF(J4&lt;=250730,INT(J4*0.42-8239),INT(J4*0.45-15761)))))</f>
        <v>16877</v>
      </c>
      <c r="K5" t="s">
        <v>44</v>
      </c>
      <c r="M5" s="4">
        <v>4000</v>
      </c>
      <c r="N5" s="4">
        <f ca="1">+N8-N6</f>
        <v>59975</v>
      </c>
    </row>
    <row r="6" spans="1:14" x14ac:dyDescent="0.3">
      <c r="A6" s="1"/>
      <c r="B6" t="s">
        <v>4</v>
      </c>
      <c r="C6" s="4">
        <f ca="1">+D6/12</f>
        <v>1483.3333333333333</v>
      </c>
      <c r="D6" s="4">
        <f ca="1">ROUND(IF(D8&lt;=8354,0,IF(D8&lt;=13469,INT((974.58*(D8-8354)/10000+1400)*(D8-8354)/10000),IF(D8&lt;=52881,INT((228.74*(D8-13469)/10000+2397)*(D8-13469)/10000+971),IF(D8&lt;=250730,INT(D8*0.42-8239),INT(D8*0.45-15761)))))*1.055,-2)</f>
        <v>17800</v>
      </c>
      <c r="E6" s="7">
        <f ca="1">+D6/D8</f>
        <v>0.2976588628762542</v>
      </c>
      <c r="F6" s="7"/>
      <c r="I6" s="6">
        <f ca="1">+J4-J6</f>
        <v>48746</v>
      </c>
      <c r="J6" s="18">
        <f ca="1">IF(INT(J4/2)&lt;=8354,0,IF(INT(J4/2)&lt;=13469,INT((974.58*(INT(J4/2)-8354)/10000+1400)*(INT(J4/2)-8354)/10000),IF(INT(J4/2)&lt;=52881,INT((228.74*(INT(J4/2)-13469)/10000+2397)*(INT(J4/2)-13469)/10000+971),IF(INT(J4/2)&lt;=250730,INT(INT(J4/2)*0.42-8239),INT(INT(J4/2)*0.45-15761)))))*2</f>
        <v>11054</v>
      </c>
      <c r="K6" t="s">
        <v>45</v>
      </c>
      <c r="M6" s="4">
        <f ca="1">+N6/12</f>
        <v>2435.3333333333335</v>
      </c>
      <c r="N6" s="4">
        <f ca="1">IF(N8&lt;=8354,0,IF(N8&lt;=13469,INT((974.58*(N8-8354)/10000+1400)*(N8-8354)/10000),IF(N8&lt;=52881,INT((228.74*(N8-13469)/10000+2397)*(N8-13469)/10000+971),IF(N8&lt;=250730,INT(N8*0.42-8239),INT(N8*0.45-15761)))))</f>
        <v>29224</v>
      </c>
    </row>
    <row r="7" spans="1:14" x14ac:dyDescent="0.3">
      <c r="A7" s="1"/>
      <c r="C7" s="4"/>
      <c r="D7" s="4"/>
      <c r="J7" s="4">
        <f ca="1">+J6*1.055</f>
        <v>11661.97</v>
      </c>
      <c r="M7" s="4"/>
      <c r="N7" s="4"/>
    </row>
    <row r="8" spans="1:14" x14ac:dyDescent="0.3">
      <c r="A8" s="1"/>
      <c r="B8" s="2" t="s">
        <v>5</v>
      </c>
      <c r="C8" s="3"/>
      <c r="D8" s="3">
        <f ca="1">+D6+D5</f>
        <v>59800</v>
      </c>
      <c r="J8" s="6">
        <f ca="1">+J7-D6</f>
        <v>-6138.0300000000007</v>
      </c>
      <c r="M8" s="3"/>
      <c r="N8" s="3">
        <f ca="1">+N6+N5</f>
        <v>89199</v>
      </c>
    </row>
    <row r="9" spans="1:14" x14ac:dyDescent="0.3">
      <c r="A9" s="1"/>
      <c r="C9" s="3"/>
      <c r="D9" s="3"/>
    </row>
    <row r="10" spans="1:14" x14ac:dyDescent="0.3">
      <c r="A10" s="1"/>
    </row>
    <row r="11" spans="1:14" x14ac:dyDescent="0.3">
      <c r="A11" s="1" t="s">
        <v>6</v>
      </c>
      <c r="B11" s="2" t="s">
        <v>7</v>
      </c>
    </row>
    <row r="12" spans="1:14" x14ac:dyDescent="0.3">
      <c r="A12" s="1"/>
      <c r="B12" t="s">
        <v>8</v>
      </c>
      <c r="C12" s="4">
        <v>0</v>
      </c>
      <c r="D12" s="4">
        <f t="shared" ref="D12:D22" si="0">+C12*12</f>
        <v>0</v>
      </c>
    </row>
    <row r="13" spans="1:14" x14ac:dyDescent="0.3">
      <c r="A13" s="1"/>
      <c r="B13" t="s">
        <v>9</v>
      </c>
      <c r="C13" s="4">
        <v>350</v>
      </c>
      <c r="D13" s="4">
        <f t="shared" si="0"/>
        <v>4200</v>
      </c>
    </row>
    <row r="14" spans="1:14" x14ac:dyDescent="0.3">
      <c r="A14" s="1"/>
      <c r="B14" t="s">
        <v>10</v>
      </c>
      <c r="C14" s="4">
        <v>200</v>
      </c>
      <c r="D14" s="4">
        <f t="shared" si="0"/>
        <v>2400</v>
      </c>
    </row>
    <row r="15" spans="1:14" x14ac:dyDescent="0.3">
      <c r="A15" s="1"/>
      <c r="B15" t="s">
        <v>11</v>
      </c>
      <c r="C15" s="4">
        <v>250</v>
      </c>
      <c r="D15" s="4">
        <f t="shared" si="0"/>
        <v>3000</v>
      </c>
    </row>
    <row r="16" spans="1:14" x14ac:dyDescent="0.3">
      <c r="A16" s="1"/>
      <c r="B16" t="s">
        <v>12</v>
      </c>
      <c r="C16" s="4">
        <v>250</v>
      </c>
      <c r="D16" s="4">
        <f t="shared" si="0"/>
        <v>3000</v>
      </c>
    </row>
    <row r="17" spans="1:5" x14ac:dyDescent="0.3">
      <c r="A17" s="1"/>
      <c r="B17" t="s">
        <v>13</v>
      </c>
      <c r="C17" s="4">
        <v>70</v>
      </c>
      <c r="D17" s="4">
        <f t="shared" si="0"/>
        <v>840</v>
      </c>
    </row>
    <row r="18" spans="1:5" x14ac:dyDescent="0.3">
      <c r="A18" s="1"/>
      <c r="B18" t="s">
        <v>14</v>
      </c>
      <c r="C18" s="4">
        <v>50</v>
      </c>
      <c r="D18" s="4">
        <f t="shared" si="0"/>
        <v>600</v>
      </c>
    </row>
    <row r="19" spans="1:5" x14ac:dyDescent="0.3">
      <c r="A19" s="1"/>
      <c r="B19" t="s">
        <v>15</v>
      </c>
      <c r="C19" s="4">
        <v>150</v>
      </c>
      <c r="D19" s="4">
        <f t="shared" si="0"/>
        <v>1800</v>
      </c>
    </row>
    <row r="20" spans="1:5" x14ac:dyDescent="0.3">
      <c r="A20" s="1"/>
      <c r="B20" t="s">
        <v>17</v>
      </c>
      <c r="C20" s="4">
        <v>50</v>
      </c>
      <c r="D20" s="4">
        <f t="shared" si="0"/>
        <v>600</v>
      </c>
    </row>
    <row r="21" spans="1:5" x14ac:dyDescent="0.3">
      <c r="A21" s="1"/>
      <c r="B21" t="s">
        <v>18</v>
      </c>
      <c r="C21" s="4">
        <v>150</v>
      </c>
      <c r="D21" s="4">
        <f t="shared" si="0"/>
        <v>1800</v>
      </c>
    </row>
    <row r="22" spans="1:5" x14ac:dyDescent="0.3">
      <c r="A22" s="1"/>
      <c r="B22" t="s">
        <v>19</v>
      </c>
      <c r="C22" s="4">
        <v>150</v>
      </c>
      <c r="D22" s="4">
        <f t="shared" si="0"/>
        <v>1800</v>
      </c>
    </row>
    <row r="23" spans="1:5" x14ac:dyDescent="0.3">
      <c r="A23" s="1"/>
      <c r="B23" t="s">
        <v>22</v>
      </c>
      <c r="C23" s="3">
        <f>SUM(C12:C22)</f>
        <v>1670</v>
      </c>
      <c r="D23" s="3">
        <f>SUM(D12:D22)</f>
        <v>20040</v>
      </c>
    </row>
    <row r="24" spans="1:5" x14ac:dyDescent="0.3">
      <c r="A24" s="1"/>
    </row>
    <row r="25" spans="1:5" x14ac:dyDescent="0.3">
      <c r="A25" s="1" t="s">
        <v>20</v>
      </c>
      <c r="B25" s="2" t="s">
        <v>21</v>
      </c>
      <c r="D25" s="3">
        <f ca="1">+D23+D8</f>
        <v>79840</v>
      </c>
      <c r="E25">
        <v>142945</v>
      </c>
    </row>
    <row r="26" spans="1:5" x14ac:dyDescent="0.3">
      <c r="A26" s="1"/>
    </row>
    <row r="27" spans="1:5" x14ac:dyDescent="0.3">
      <c r="A27" s="1" t="s">
        <v>23</v>
      </c>
      <c r="B27" s="2" t="s">
        <v>32</v>
      </c>
    </row>
    <row r="28" spans="1:5" x14ac:dyDescent="0.3">
      <c r="A28" s="1"/>
      <c r="B28" t="s">
        <v>25</v>
      </c>
      <c r="D28" s="8">
        <v>365</v>
      </c>
      <c r="E28" s="8">
        <v>365</v>
      </c>
    </row>
    <row r="29" spans="1:5" x14ac:dyDescent="0.3">
      <c r="A29" s="1"/>
      <c r="B29" t="s">
        <v>26</v>
      </c>
      <c r="D29" s="8">
        <v>-104</v>
      </c>
      <c r="E29" s="8">
        <v>-104</v>
      </c>
    </row>
    <row r="30" spans="1:5" x14ac:dyDescent="0.3">
      <c r="A30" s="1"/>
      <c r="B30" t="s">
        <v>27</v>
      </c>
      <c r="D30" s="8">
        <v>-10</v>
      </c>
      <c r="E30" s="8">
        <v>-10</v>
      </c>
    </row>
    <row r="31" spans="1:5" x14ac:dyDescent="0.3">
      <c r="A31" s="1"/>
      <c r="B31" t="s">
        <v>28</v>
      </c>
      <c r="D31" s="8">
        <v>-20</v>
      </c>
      <c r="E31" s="8">
        <v>-20</v>
      </c>
    </row>
    <row r="32" spans="1:5" x14ac:dyDescent="0.3">
      <c r="A32" s="1"/>
      <c r="B32" t="s">
        <v>29</v>
      </c>
      <c r="D32" s="8">
        <v>-5</v>
      </c>
      <c r="E32" s="8">
        <v>-5</v>
      </c>
    </row>
    <row r="33" spans="1:7" x14ac:dyDescent="0.3">
      <c r="A33" s="1"/>
      <c r="B33" t="s">
        <v>36</v>
      </c>
      <c r="D33" s="8">
        <v>-3</v>
      </c>
      <c r="E33" s="8">
        <v>-3</v>
      </c>
    </row>
    <row r="34" spans="1:7" hidden="1" x14ac:dyDescent="0.3">
      <c r="A34" s="1"/>
      <c r="B34" t="s">
        <v>30</v>
      </c>
      <c r="D34" s="8">
        <v>0</v>
      </c>
      <c r="E34" s="8">
        <v>0</v>
      </c>
    </row>
    <row r="35" spans="1:7" x14ac:dyDescent="0.3">
      <c r="A35" s="1"/>
      <c r="B35" s="2" t="s">
        <v>31</v>
      </c>
      <c r="C35" s="2"/>
      <c r="D35" s="9">
        <f>SUM(D28:D34)</f>
        <v>223</v>
      </c>
      <c r="E35" s="9">
        <f>SUM(E28:E34)</f>
        <v>223</v>
      </c>
      <c r="G35">
        <f>142945/223</f>
        <v>641.00896860986552</v>
      </c>
    </row>
    <row r="36" spans="1:7" x14ac:dyDescent="0.3">
      <c r="A36" s="1"/>
      <c r="G36">
        <f>+G35/8</f>
        <v>80.12612107623319</v>
      </c>
    </row>
    <row r="37" spans="1:7" x14ac:dyDescent="0.3">
      <c r="A37" s="1" t="s">
        <v>33</v>
      </c>
      <c r="B37" s="2" t="s">
        <v>24</v>
      </c>
    </row>
    <row r="38" spans="1:7" x14ac:dyDescent="0.3">
      <c r="A38" s="1"/>
      <c r="B38" t="s">
        <v>34</v>
      </c>
      <c r="D38" s="10">
        <v>8</v>
      </c>
      <c r="E38" s="10">
        <v>8</v>
      </c>
    </row>
    <row r="39" spans="1:7" x14ac:dyDescent="0.3">
      <c r="A39" s="1"/>
      <c r="B39" s="12" t="s">
        <v>35</v>
      </c>
      <c r="C39" s="12"/>
      <c r="D39" s="13">
        <f>+D38*D35</f>
        <v>1784</v>
      </c>
      <c r="E39" s="13">
        <f>+E38*E35</f>
        <v>1784</v>
      </c>
    </row>
    <row r="40" spans="1:7" x14ac:dyDescent="0.3">
      <c r="A40" s="1"/>
      <c r="B40" t="s">
        <v>37</v>
      </c>
      <c r="D40" s="7">
        <v>0.6</v>
      </c>
      <c r="E40" s="7">
        <v>0.66</v>
      </c>
    </row>
    <row r="41" spans="1:7" ht="18.75" customHeight="1" x14ac:dyDescent="0.3">
      <c r="A41" s="1"/>
      <c r="B41" s="2" t="s">
        <v>38</v>
      </c>
      <c r="C41" s="2"/>
      <c r="D41" s="11">
        <f>+D39*D40</f>
        <v>1070.3999999999999</v>
      </c>
      <c r="E41" s="11">
        <f>+E39*E40</f>
        <v>1177.44</v>
      </c>
    </row>
    <row r="42" spans="1:7" x14ac:dyDescent="0.3">
      <c r="A42" s="1"/>
    </row>
    <row r="43" spans="1:7" x14ac:dyDescent="0.3">
      <c r="A43" s="1" t="s">
        <v>39</v>
      </c>
      <c r="B43" s="2" t="s">
        <v>40</v>
      </c>
    </row>
    <row r="44" spans="1:7" x14ac:dyDescent="0.3">
      <c r="A44" s="1"/>
      <c r="B44" t="s">
        <v>42</v>
      </c>
      <c r="D44" s="15">
        <f ca="1">+D25/D41</f>
        <v>74.588938714499264</v>
      </c>
      <c r="E44" s="15">
        <f>+E25/E41</f>
        <v>121.40321375186845</v>
      </c>
    </row>
    <row r="45" spans="1:7" x14ac:dyDescent="0.3">
      <c r="A45" s="1"/>
      <c r="B45" t="s">
        <v>43</v>
      </c>
      <c r="D45" s="15">
        <f ca="1">+D44*D38</f>
        <v>596.71150971599411</v>
      </c>
      <c r="E45" s="15">
        <f>+E44*E38</f>
        <v>971.22571001494759</v>
      </c>
    </row>
    <row r="46" spans="1:7" x14ac:dyDescent="0.3">
      <c r="E46">
        <f>+D5/E39</f>
        <v>23.542600896860986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0"/>
  <sheetViews>
    <sheetView workbookViewId="0">
      <selection activeCell="E17" sqref="E17"/>
    </sheetView>
  </sheetViews>
  <sheetFormatPr baseColWidth="10" defaultRowHeight="14.4" x14ac:dyDescent="0.3"/>
  <sheetData>
    <row r="2" spans="1:8" x14ac:dyDescent="0.3">
      <c r="B2" t="s">
        <v>44</v>
      </c>
      <c r="D2" t="s">
        <v>45</v>
      </c>
    </row>
    <row r="4" spans="1:8" x14ac:dyDescent="0.3">
      <c r="A4" s="16">
        <v>12000</v>
      </c>
      <c r="B4" s="6">
        <f t="shared" ref="B4:B35" si="0">+A4-C4</f>
        <v>11361</v>
      </c>
      <c r="C4" s="17">
        <f t="shared" ref="C4:C67" si="1">IF(A4&lt;=8354,0,IF(A4&lt;=13469,INT((974.58*(A4-8354)/10000+1400)*(A4-8354)/10000),IF(A4&lt;=52881,INT((228.74*(A4-13469)/10000+2397)*(A4-13469)/10000+971),IF(A4&lt;=250730,INT(A4*0.42-8239),INT(A4*0.45-15761)))))</f>
        <v>639</v>
      </c>
      <c r="D4" s="6">
        <f t="shared" ref="D4:D35" si="2">+A4-E4</f>
        <v>12000</v>
      </c>
      <c r="E4" s="18">
        <f t="shared" ref="E4:E6" si="3">IF(INT(A4/2)&lt;=8354,0,IF(INT(A4/2)&lt;=13469,INT((974.58*(INT(A4/2)-8354)/10000+1400)*(INT(A4/2)-8354)/10000),IF(INT(A4/2)&lt;=52881,INT((228.74*(INT(A4/2)-13469)/10000+2397)*(INT(A4/2)-13469)/10000+971),IF(INT(A4/2)&lt;=250730,INT(INT(A4/2)*0.42-8239),INT(INT(A4/2)*0.45-15761)))))*2</f>
        <v>0</v>
      </c>
      <c r="F4" s="14">
        <f>+E4/A4*1.055</f>
        <v>0</v>
      </c>
      <c r="G4" s="4">
        <v>4000</v>
      </c>
      <c r="H4" s="4">
        <f ca="1">+H7-H5</f>
        <v>59975</v>
      </c>
    </row>
    <row r="5" spans="1:8" x14ac:dyDescent="0.3">
      <c r="A5" s="16">
        <v>13000</v>
      </c>
      <c r="B5" s="6">
        <f t="shared" si="0"/>
        <v>12140</v>
      </c>
      <c r="C5" s="17">
        <f t="shared" si="1"/>
        <v>860</v>
      </c>
      <c r="D5" s="6">
        <f t="shared" si="2"/>
        <v>13000</v>
      </c>
      <c r="E5" s="18">
        <f t="shared" si="3"/>
        <v>0</v>
      </c>
      <c r="F5" s="14">
        <f t="shared" ref="F5:F68" si="4">+E5/A5*1.055</f>
        <v>0</v>
      </c>
      <c r="G5" s="4">
        <f ca="1">+H5/12</f>
        <v>2435.3333333333335</v>
      </c>
      <c r="H5" s="4">
        <f ca="1">IF(H7&lt;=8354,0,IF(H7&lt;=13469,INT((974.58*(H7-8354)/10000+1400)*(H7-8354)/10000),IF(H7&lt;=52881,INT((228.74*(H7-13469)/10000+2397)*(H7-13469)/10000+971),IF(H7&lt;=250730,INT(H7*0.42-8239),INT(H7*0.45-15761)))))</f>
        <v>29224</v>
      </c>
    </row>
    <row r="6" spans="1:8" x14ac:dyDescent="0.3">
      <c r="A6" s="16">
        <v>14000</v>
      </c>
      <c r="B6" s="6">
        <f t="shared" si="0"/>
        <v>12902</v>
      </c>
      <c r="C6" s="17">
        <f t="shared" si="1"/>
        <v>1098</v>
      </c>
      <c r="D6" s="6">
        <f t="shared" si="2"/>
        <v>14000</v>
      </c>
      <c r="E6" s="18">
        <f t="shared" si="3"/>
        <v>0</v>
      </c>
      <c r="F6" s="14">
        <f t="shared" si="4"/>
        <v>0</v>
      </c>
      <c r="G6" s="4"/>
      <c r="H6" s="4"/>
    </row>
    <row r="7" spans="1:8" x14ac:dyDescent="0.3">
      <c r="A7" s="16">
        <v>15000</v>
      </c>
      <c r="B7" s="6">
        <f t="shared" si="0"/>
        <v>13657</v>
      </c>
      <c r="C7" s="17">
        <f t="shared" si="1"/>
        <v>1343</v>
      </c>
      <c r="D7" s="6">
        <f t="shared" si="2"/>
        <v>15000</v>
      </c>
      <c r="E7" s="18">
        <f t="shared" ref="E7:E21" si="5">IF(INT(A7/2)&lt;=8354,0,IF(INT(A7/2)&lt;=13469,INT((974.58*(INT(A7/2)-8354)/10000+1400)*(INT(A7/2)-8354)/10000),IF(INT(A7/2)&lt;=52881,INT((228.74*(INT(A7/2)-13469)/10000+2397)*(INT(A7/2)-13469)/10000+971),IF(INT(A7/2)&lt;=250730,INT(INT(A7/2)*0.42-8239),INT(INT(A7/2)*0.45-15761)))))*2</f>
        <v>0</v>
      </c>
      <c r="F7" s="14">
        <f t="shared" si="4"/>
        <v>0</v>
      </c>
      <c r="G7" s="3"/>
      <c r="H7" s="3">
        <f ca="1">+H5+H4</f>
        <v>89199</v>
      </c>
    </row>
    <row r="8" spans="1:8" x14ac:dyDescent="0.3">
      <c r="A8" s="16">
        <v>16000</v>
      </c>
      <c r="B8" s="6">
        <f t="shared" si="0"/>
        <v>14408</v>
      </c>
      <c r="C8" s="17">
        <f t="shared" si="1"/>
        <v>1592</v>
      </c>
      <c r="D8" s="6">
        <f t="shared" si="2"/>
        <v>16000</v>
      </c>
      <c r="E8" s="18">
        <f t="shared" si="5"/>
        <v>0</v>
      </c>
      <c r="F8" s="14">
        <f t="shared" si="4"/>
        <v>0</v>
      </c>
    </row>
    <row r="9" spans="1:8" x14ac:dyDescent="0.3">
      <c r="A9" s="16">
        <v>17000</v>
      </c>
      <c r="B9" s="6">
        <f t="shared" si="0"/>
        <v>15155</v>
      </c>
      <c r="C9" s="17">
        <f t="shared" si="1"/>
        <v>1845</v>
      </c>
      <c r="D9" s="6">
        <f t="shared" si="2"/>
        <v>16960</v>
      </c>
      <c r="E9" s="18">
        <f t="shared" si="5"/>
        <v>40</v>
      </c>
      <c r="F9" s="14">
        <f t="shared" si="4"/>
        <v>2.4823529411764703E-3</v>
      </c>
    </row>
    <row r="10" spans="1:8" x14ac:dyDescent="0.3">
      <c r="A10" s="16">
        <v>18000</v>
      </c>
      <c r="B10" s="6">
        <f t="shared" si="0"/>
        <v>15896</v>
      </c>
      <c r="C10" s="17">
        <f t="shared" si="1"/>
        <v>2104</v>
      </c>
      <c r="D10" s="6">
        <f t="shared" si="2"/>
        <v>17812</v>
      </c>
      <c r="E10" s="18">
        <f t="shared" si="5"/>
        <v>188</v>
      </c>
      <c r="F10" s="14">
        <f t="shared" si="4"/>
        <v>1.1018888888888887E-2</v>
      </c>
    </row>
    <row r="11" spans="1:8" x14ac:dyDescent="0.3">
      <c r="A11" s="16">
        <v>19000</v>
      </c>
      <c r="B11" s="6">
        <f t="shared" si="0"/>
        <v>16634</v>
      </c>
      <c r="C11" s="17">
        <f t="shared" si="1"/>
        <v>2366</v>
      </c>
      <c r="D11" s="6">
        <f t="shared" si="2"/>
        <v>18654</v>
      </c>
      <c r="E11" s="18">
        <f t="shared" si="5"/>
        <v>346</v>
      </c>
      <c r="F11" s="14">
        <f t="shared" si="4"/>
        <v>1.9212105263157891E-2</v>
      </c>
    </row>
    <row r="12" spans="1:8" x14ac:dyDescent="0.3">
      <c r="A12" s="16">
        <v>20000</v>
      </c>
      <c r="B12" s="6">
        <f t="shared" si="0"/>
        <v>17366</v>
      </c>
      <c r="C12" s="17">
        <f t="shared" si="1"/>
        <v>2634</v>
      </c>
      <c r="D12" s="6">
        <f t="shared" si="2"/>
        <v>19488</v>
      </c>
      <c r="E12" s="18">
        <f t="shared" si="5"/>
        <v>512</v>
      </c>
      <c r="F12" s="14">
        <f t="shared" si="4"/>
        <v>2.7008000000000001E-2</v>
      </c>
    </row>
    <row r="13" spans="1:8" x14ac:dyDescent="0.3">
      <c r="A13" s="16">
        <v>21000</v>
      </c>
      <c r="B13" s="6">
        <f t="shared" si="0"/>
        <v>18095</v>
      </c>
      <c r="C13" s="17">
        <f t="shared" si="1"/>
        <v>2905</v>
      </c>
      <c r="D13" s="6">
        <f t="shared" si="2"/>
        <v>20310</v>
      </c>
      <c r="E13" s="18">
        <f t="shared" si="5"/>
        <v>690</v>
      </c>
      <c r="F13" s="14">
        <f t="shared" si="4"/>
        <v>3.466428571428571E-2</v>
      </c>
    </row>
    <row r="14" spans="1:8" x14ac:dyDescent="0.3">
      <c r="A14" s="16">
        <v>22000</v>
      </c>
      <c r="B14" s="6">
        <f t="shared" si="0"/>
        <v>18818</v>
      </c>
      <c r="C14" s="17">
        <f t="shared" si="1"/>
        <v>3182</v>
      </c>
      <c r="D14" s="6">
        <f t="shared" si="2"/>
        <v>21124</v>
      </c>
      <c r="E14" s="18">
        <f t="shared" si="5"/>
        <v>876</v>
      </c>
      <c r="F14" s="14">
        <f t="shared" si="4"/>
        <v>4.2008181818181813E-2</v>
      </c>
    </row>
    <row r="15" spans="1:8" x14ac:dyDescent="0.3">
      <c r="A15" s="16">
        <v>23000</v>
      </c>
      <c r="B15" s="6">
        <f t="shared" si="0"/>
        <v>19537</v>
      </c>
      <c r="C15" s="17">
        <f t="shared" si="1"/>
        <v>3463</v>
      </c>
      <c r="D15" s="6">
        <f t="shared" si="2"/>
        <v>21928</v>
      </c>
      <c r="E15" s="18">
        <f t="shared" si="5"/>
        <v>1072</v>
      </c>
      <c r="F15" s="14">
        <f t="shared" si="4"/>
        <v>4.9172173913043474E-2</v>
      </c>
    </row>
    <row r="16" spans="1:8" x14ac:dyDescent="0.3">
      <c r="A16" s="16">
        <v>24000</v>
      </c>
      <c r="B16" s="6">
        <f t="shared" si="0"/>
        <v>20252</v>
      </c>
      <c r="C16" s="17">
        <f t="shared" si="1"/>
        <v>3748</v>
      </c>
      <c r="D16" s="6">
        <f t="shared" si="2"/>
        <v>22722</v>
      </c>
      <c r="E16" s="18">
        <f t="shared" si="5"/>
        <v>1278</v>
      </c>
      <c r="F16" s="14">
        <f t="shared" si="4"/>
        <v>5.6178749999999993E-2</v>
      </c>
    </row>
    <row r="17" spans="1:6" x14ac:dyDescent="0.3">
      <c r="A17" s="16">
        <v>25000</v>
      </c>
      <c r="B17" s="6">
        <f t="shared" si="0"/>
        <v>20961</v>
      </c>
      <c r="C17" s="17">
        <f t="shared" si="1"/>
        <v>4039</v>
      </c>
      <c r="D17" s="6">
        <f t="shared" si="2"/>
        <v>23506</v>
      </c>
      <c r="E17" s="18">
        <f t="shared" si="5"/>
        <v>1494</v>
      </c>
      <c r="F17" s="14">
        <f t="shared" si="4"/>
        <v>6.30468E-2</v>
      </c>
    </row>
    <row r="18" spans="1:6" x14ac:dyDescent="0.3">
      <c r="A18" s="16">
        <v>26000</v>
      </c>
      <c r="B18" s="6">
        <f t="shared" si="0"/>
        <v>21667</v>
      </c>
      <c r="C18" s="17">
        <f t="shared" si="1"/>
        <v>4333</v>
      </c>
      <c r="D18" s="6">
        <f t="shared" si="2"/>
        <v>24280</v>
      </c>
      <c r="E18" s="18">
        <f t="shared" si="5"/>
        <v>1720</v>
      </c>
      <c r="F18" s="14">
        <f t="shared" si="4"/>
        <v>6.9792307692307695E-2</v>
      </c>
    </row>
    <row r="19" spans="1:6" x14ac:dyDescent="0.3">
      <c r="A19" s="16">
        <v>27000</v>
      </c>
      <c r="B19" s="6">
        <f t="shared" si="0"/>
        <v>22367</v>
      </c>
      <c r="C19" s="17">
        <f t="shared" si="1"/>
        <v>4633</v>
      </c>
      <c r="D19" s="6">
        <f t="shared" si="2"/>
        <v>25044</v>
      </c>
      <c r="E19" s="18">
        <f t="shared" si="5"/>
        <v>1956</v>
      </c>
      <c r="F19" s="14">
        <f t="shared" si="4"/>
        <v>7.6428888888888893E-2</v>
      </c>
    </row>
    <row r="20" spans="1:6" x14ac:dyDescent="0.3">
      <c r="A20" s="16">
        <v>28000</v>
      </c>
      <c r="B20" s="6">
        <f t="shared" si="0"/>
        <v>23063</v>
      </c>
      <c r="C20" s="17">
        <f t="shared" si="1"/>
        <v>4937</v>
      </c>
      <c r="D20" s="6">
        <f t="shared" si="2"/>
        <v>25804</v>
      </c>
      <c r="E20" s="18">
        <f t="shared" si="5"/>
        <v>2196</v>
      </c>
      <c r="F20" s="14">
        <f t="shared" si="4"/>
        <v>8.2742142857142861E-2</v>
      </c>
    </row>
    <row r="21" spans="1:6" x14ac:dyDescent="0.3">
      <c r="A21" s="16">
        <v>29000</v>
      </c>
      <c r="B21" s="6">
        <f t="shared" si="0"/>
        <v>23755</v>
      </c>
      <c r="C21" s="17">
        <f t="shared" si="1"/>
        <v>5245</v>
      </c>
      <c r="D21" s="6">
        <f t="shared" si="2"/>
        <v>26560</v>
      </c>
      <c r="E21" s="18">
        <f t="shared" si="5"/>
        <v>2440</v>
      </c>
      <c r="F21" s="14">
        <f t="shared" si="4"/>
        <v>8.8765517241379308E-2</v>
      </c>
    </row>
    <row r="22" spans="1:6" x14ac:dyDescent="0.3">
      <c r="A22" s="16">
        <v>30000</v>
      </c>
      <c r="B22" s="6">
        <f t="shared" si="0"/>
        <v>24442</v>
      </c>
      <c r="C22" s="17">
        <f t="shared" si="1"/>
        <v>5558</v>
      </c>
      <c r="D22" s="6">
        <f t="shared" si="2"/>
        <v>27314</v>
      </c>
      <c r="E22" s="18">
        <f t="shared" ref="E22:E52" si="6">IF(INT(A22/2)&lt;=8354,0,IF(INT(A22/2)&lt;=13469,INT((974.58*(INT(A22/2)-8354)/10000+1400)*(INT(A22/2)-8354)/10000),IF(INT(A22/2)&lt;=52881,INT((228.74*(INT(A22/2)-13469)/10000+2397)*(INT(A22/2)-13469)/10000+971),IF(INT(A22/2)&lt;=250730,INT(INT(A22/2)*0.42-8239),INT(INT(A22/2)*0.45-15761)))))*2</f>
        <v>2686</v>
      </c>
      <c r="F22" s="14">
        <f t="shared" si="4"/>
        <v>9.4457666666666662E-2</v>
      </c>
    </row>
    <row r="23" spans="1:6" x14ac:dyDescent="0.3">
      <c r="A23" s="16">
        <v>31000</v>
      </c>
      <c r="B23" s="6">
        <f t="shared" si="0"/>
        <v>25124</v>
      </c>
      <c r="C23" s="17">
        <f t="shared" si="1"/>
        <v>5876</v>
      </c>
      <c r="D23" s="6">
        <f t="shared" si="2"/>
        <v>28066</v>
      </c>
      <c r="E23" s="18">
        <f t="shared" si="6"/>
        <v>2934</v>
      </c>
      <c r="F23" s="14">
        <f t="shared" si="4"/>
        <v>9.9850645161290316E-2</v>
      </c>
    </row>
    <row r="24" spans="1:6" x14ac:dyDescent="0.3">
      <c r="A24" s="16">
        <v>32000</v>
      </c>
      <c r="B24" s="6">
        <f t="shared" si="0"/>
        <v>25802</v>
      </c>
      <c r="C24" s="17">
        <f t="shared" si="1"/>
        <v>6198</v>
      </c>
      <c r="D24" s="6">
        <f t="shared" si="2"/>
        <v>28816</v>
      </c>
      <c r="E24" s="18">
        <f t="shared" si="6"/>
        <v>3184</v>
      </c>
      <c r="F24" s="14">
        <f t="shared" si="4"/>
        <v>0.1049725</v>
      </c>
    </row>
    <row r="25" spans="1:6" x14ac:dyDescent="0.3">
      <c r="A25" s="16">
        <v>33000</v>
      </c>
      <c r="B25" s="6">
        <f t="shared" si="0"/>
        <v>26475</v>
      </c>
      <c r="C25" s="17">
        <f t="shared" si="1"/>
        <v>6525</v>
      </c>
      <c r="D25" s="6">
        <f t="shared" si="2"/>
        <v>29564</v>
      </c>
      <c r="E25" s="18">
        <f t="shared" si="6"/>
        <v>3436</v>
      </c>
      <c r="F25" s="14">
        <f t="shared" si="4"/>
        <v>0.10984787878787877</v>
      </c>
    </row>
    <row r="26" spans="1:6" x14ac:dyDescent="0.3">
      <c r="A26" s="16">
        <v>34000</v>
      </c>
      <c r="B26" s="6">
        <f t="shared" si="0"/>
        <v>27144</v>
      </c>
      <c r="C26" s="17">
        <f t="shared" si="1"/>
        <v>6856</v>
      </c>
      <c r="D26" s="6">
        <f t="shared" si="2"/>
        <v>30310</v>
      </c>
      <c r="E26" s="18">
        <f t="shared" si="6"/>
        <v>3690</v>
      </c>
      <c r="F26" s="14">
        <f t="shared" si="4"/>
        <v>0.11449852941176471</v>
      </c>
    </row>
    <row r="27" spans="1:6" x14ac:dyDescent="0.3">
      <c r="A27" s="16">
        <v>35000</v>
      </c>
      <c r="B27" s="6">
        <f t="shared" si="0"/>
        <v>27808</v>
      </c>
      <c r="C27" s="17">
        <f t="shared" si="1"/>
        <v>7192</v>
      </c>
      <c r="D27" s="6">
        <f t="shared" si="2"/>
        <v>31052</v>
      </c>
      <c r="E27" s="18">
        <f t="shared" si="6"/>
        <v>3948</v>
      </c>
      <c r="F27" s="14">
        <f t="shared" si="4"/>
        <v>0.11900399999999998</v>
      </c>
    </row>
    <row r="28" spans="1:6" x14ac:dyDescent="0.3">
      <c r="A28" s="16">
        <v>36000</v>
      </c>
      <c r="B28" s="6">
        <f t="shared" si="0"/>
        <v>28468</v>
      </c>
      <c r="C28" s="17">
        <f t="shared" si="1"/>
        <v>7532</v>
      </c>
      <c r="D28" s="6">
        <f t="shared" si="2"/>
        <v>31792</v>
      </c>
      <c r="E28" s="18">
        <f t="shared" si="6"/>
        <v>4208</v>
      </c>
      <c r="F28" s="14">
        <f t="shared" si="4"/>
        <v>0.12331777777777778</v>
      </c>
    </row>
    <row r="29" spans="1:6" x14ac:dyDescent="0.3">
      <c r="A29" s="16">
        <v>37000</v>
      </c>
      <c r="B29" s="6">
        <f t="shared" si="0"/>
        <v>29123</v>
      </c>
      <c r="C29" s="17">
        <f t="shared" si="1"/>
        <v>7877</v>
      </c>
      <c r="D29" s="6">
        <f t="shared" si="2"/>
        <v>32532</v>
      </c>
      <c r="E29" s="18">
        <f t="shared" si="6"/>
        <v>4468</v>
      </c>
      <c r="F29" s="14">
        <f t="shared" si="4"/>
        <v>0.12739837837837836</v>
      </c>
    </row>
    <row r="30" spans="1:6" x14ac:dyDescent="0.3">
      <c r="A30" s="16">
        <v>38000</v>
      </c>
      <c r="B30" s="6">
        <f t="shared" si="0"/>
        <v>29773</v>
      </c>
      <c r="C30" s="17">
        <f t="shared" si="1"/>
        <v>8227</v>
      </c>
      <c r="D30" s="6">
        <f t="shared" si="2"/>
        <v>33268</v>
      </c>
      <c r="E30" s="18">
        <f t="shared" si="6"/>
        <v>4732</v>
      </c>
      <c r="F30" s="14">
        <f t="shared" si="4"/>
        <v>0.13137526315789472</v>
      </c>
    </row>
    <row r="31" spans="1:6" x14ac:dyDescent="0.3">
      <c r="A31" s="16">
        <v>39000</v>
      </c>
      <c r="B31" s="6">
        <f t="shared" si="0"/>
        <v>30419</v>
      </c>
      <c r="C31" s="17">
        <f t="shared" si="1"/>
        <v>8581</v>
      </c>
      <c r="D31" s="6">
        <f t="shared" si="2"/>
        <v>34002</v>
      </c>
      <c r="E31" s="18">
        <f t="shared" si="6"/>
        <v>4998</v>
      </c>
      <c r="F31" s="14">
        <f t="shared" si="4"/>
        <v>0.13520230769230768</v>
      </c>
    </row>
    <row r="32" spans="1:6" x14ac:dyDescent="0.3">
      <c r="A32" s="16">
        <v>40000</v>
      </c>
      <c r="B32" s="6">
        <f t="shared" si="0"/>
        <v>31060</v>
      </c>
      <c r="C32" s="17">
        <f t="shared" si="1"/>
        <v>8940</v>
      </c>
      <c r="D32" s="6">
        <f t="shared" si="2"/>
        <v>34732</v>
      </c>
      <c r="E32" s="18">
        <f t="shared" si="6"/>
        <v>5268</v>
      </c>
      <c r="F32" s="14">
        <f t="shared" si="4"/>
        <v>0.1389435</v>
      </c>
    </row>
    <row r="33" spans="1:6" x14ac:dyDescent="0.3">
      <c r="A33" s="16">
        <v>41000</v>
      </c>
      <c r="B33" s="6">
        <f t="shared" si="0"/>
        <v>31697</v>
      </c>
      <c r="C33" s="17">
        <f t="shared" si="1"/>
        <v>9303</v>
      </c>
      <c r="D33" s="6">
        <f t="shared" si="2"/>
        <v>35462</v>
      </c>
      <c r="E33" s="18">
        <f t="shared" si="6"/>
        <v>5538</v>
      </c>
      <c r="F33" s="14">
        <f t="shared" si="4"/>
        <v>0.14250219512195123</v>
      </c>
    </row>
    <row r="34" spans="1:6" x14ac:dyDescent="0.3">
      <c r="A34" s="16">
        <v>42000</v>
      </c>
      <c r="B34" s="6">
        <f t="shared" si="0"/>
        <v>32329</v>
      </c>
      <c r="C34" s="17">
        <f t="shared" si="1"/>
        <v>9671</v>
      </c>
      <c r="D34" s="6">
        <f t="shared" si="2"/>
        <v>36190</v>
      </c>
      <c r="E34" s="18">
        <f t="shared" si="6"/>
        <v>5810</v>
      </c>
      <c r="F34" s="14">
        <f t="shared" si="4"/>
        <v>0.14594166666666666</v>
      </c>
    </row>
    <row r="35" spans="1:6" x14ac:dyDescent="0.3">
      <c r="A35" s="16">
        <v>43000</v>
      </c>
      <c r="B35" s="6">
        <f t="shared" si="0"/>
        <v>32956</v>
      </c>
      <c r="C35" s="17">
        <f t="shared" si="1"/>
        <v>10044</v>
      </c>
      <c r="D35" s="6">
        <f t="shared" si="2"/>
        <v>36914</v>
      </c>
      <c r="E35" s="18">
        <f t="shared" si="6"/>
        <v>6086</v>
      </c>
      <c r="F35" s="14">
        <f t="shared" si="4"/>
        <v>0.14931930232558138</v>
      </c>
    </row>
    <row r="36" spans="1:6" x14ac:dyDescent="0.3">
      <c r="A36" s="16">
        <v>44000</v>
      </c>
      <c r="B36" s="6">
        <f t="shared" ref="B36:B67" si="7">+A36-C36</f>
        <v>33579</v>
      </c>
      <c r="C36" s="17">
        <f t="shared" si="1"/>
        <v>10421</v>
      </c>
      <c r="D36" s="6">
        <f t="shared" ref="D36:D67" si="8">+A36-E36</f>
        <v>37636</v>
      </c>
      <c r="E36" s="18">
        <f t="shared" si="6"/>
        <v>6364</v>
      </c>
      <c r="F36" s="14">
        <f t="shared" si="4"/>
        <v>0.15259136363636364</v>
      </c>
    </row>
    <row r="37" spans="1:6" x14ac:dyDescent="0.3">
      <c r="A37" s="16">
        <v>45000</v>
      </c>
      <c r="B37" s="6">
        <f t="shared" si="7"/>
        <v>34197</v>
      </c>
      <c r="C37" s="17">
        <f t="shared" si="1"/>
        <v>10803</v>
      </c>
      <c r="D37" s="6">
        <f t="shared" si="8"/>
        <v>38356</v>
      </c>
      <c r="E37" s="18">
        <f t="shared" si="6"/>
        <v>6644</v>
      </c>
      <c r="F37" s="14">
        <f t="shared" si="4"/>
        <v>0.15576488888888887</v>
      </c>
    </row>
    <row r="38" spans="1:6" x14ac:dyDescent="0.3">
      <c r="A38" s="16">
        <v>46000</v>
      </c>
      <c r="B38" s="6">
        <f t="shared" si="7"/>
        <v>34811</v>
      </c>
      <c r="C38" s="17">
        <f t="shared" si="1"/>
        <v>11189</v>
      </c>
      <c r="D38" s="6">
        <f t="shared" si="8"/>
        <v>39074</v>
      </c>
      <c r="E38" s="18">
        <f t="shared" si="6"/>
        <v>6926</v>
      </c>
      <c r="F38" s="14">
        <f t="shared" si="4"/>
        <v>0.15884630434782609</v>
      </c>
    </row>
    <row r="39" spans="1:6" x14ac:dyDescent="0.3">
      <c r="A39" s="16">
        <v>47000</v>
      </c>
      <c r="B39" s="6">
        <f t="shared" si="7"/>
        <v>35420</v>
      </c>
      <c r="C39" s="17">
        <f t="shared" si="1"/>
        <v>11580</v>
      </c>
      <c r="D39" s="6">
        <f t="shared" si="8"/>
        <v>39790</v>
      </c>
      <c r="E39" s="18">
        <f t="shared" si="6"/>
        <v>7210</v>
      </c>
      <c r="F39" s="14">
        <f t="shared" si="4"/>
        <v>0.16184148936170212</v>
      </c>
    </row>
    <row r="40" spans="1:6" x14ac:dyDescent="0.3">
      <c r="A40" s="16">
        <v>48000</v>
      </c>
      <c r="B40" s="6">
        <f t="shared" si="7"/>
        <v>36025</v>
      </c>
      <c r="C40" s="17">
        <f t="shared" si="1"/>
        <v>11975</v>
      </c>
      <c r="D40" s="6">
        <f t="shared" si="8"/>
        <v>40504</v>
      </c>
      <c r="E40" s="18">
        <f t="shared" si="6"/>
        <v>7496</v>
      </c>
      <c r="F40" s="14">
        <f t="shared" si="4"/>
        <v>0.16475583333333332</v>
      </c>
    </row>
    <row r="41" spans="1:6" x14ac:dyDescent="0.3">
      <c r="A41" s="16">
        <v>49000</v>
      </c>
      <c r="B41" s="6">
        <f t="shared" si="7"/>
        <v>36625</v>
      </c>
      <c r="C41" s="17">
        <f t="shared" si="1"/>
        <v>12375</v>
      </c>
      <c r="D41" s="6">
        <f t="shared" si="8"/>
        <v>41214</v>
      </c>
      <c r="E41" s="18">
        <f t="shared" si="6"/>
        <v>7786</v>
      </c>
      <c r="F41" s="14">
        <f t="shared" si="4"/>
        <v>0.16763734693877549</v>
      </c>
    </row>
    <row r="42" spans="1:6" x14ac:dyDescent="0.3">
      <c r="A42" s="16">
        <v>50000</v>
      </c>
      <c r="B42" s="6">
        <f t="shared" si="7"/>
        <v>37220</v>
      </c>
      <c r="C42" s="17">
        <f t="shared" si="1"/>
        <v>12780</v>
      </c>
      <c r="D42" s="6">
        <f t="shared" si="8"/>
        <v>41922</v>
      </c>
      <c r="E42" s="18">
        <f t="shared" si="6"/>
        <v>8078</v>
      </c>
      <c r="F42" s="14">
        <f t="shared" si="4"/>
        <v>0.17044580000000001</v>
      </c>
    </row>
    <row r="43" spans="1:6" x14ac:dyDescent="0.3">
      <c r="A43" s="16">
        <v>51000</v>
      </c>
      <c r="B43" s="6">
        <f t="shared" si="7"/>
        <v>37811</v>
      </c>
      <c r="C43" s="17">
        <f t="shared" si="1"/>
        <v>13189</v>
      </c>
      <c r="D43" s="6">
        <f t="shared" si="8"/>
        <v>42630</v>
      </c>
      <c r="E43" s="18">
        <f t="shared" si="6"/>
        <v>8370</v>
      </c>
      <c r="F43" s="14">
        <f t="shared" si="4"/>
        <v>0.17314411764705881</v>
      </c>
    </row>
    <row r="44" spans="1:6" x14ac:dyDescent="0.3">
      <c r="A44" s="16">
        <v>52000</v>
      </c>
      <c r="B44" s="6">
        <f t="shared" si="7"/>
        <v>38398</v>
      </c>
      <c r="C44" s="17">
        <f t="shared" si="1"/>
        <v>13602</v>
      </c>
      <c r="D44" s="6">
        <f t="shared" si="8"/>
        <v>43334</v>
      </c>
      <c r="E44" s="18">
        <f t="shared" si="6"/>
        <v>8666</v>
      </c>
      <c r="F44" s="14">
        <f t="shared" si="4"/>
        <v>0.17581980769230768</v>
      </c>
    </row>
    <row r="45" spans="1:6" x14ac:dyDescent="0.3">
      <c r="A45" s="16">
        <v>53000</v>
      </c>
      <c r="B45" s="6">
        <f t="shared" si="7"/>
        <v>38979</v>
      </c>
      <c r="C45" s="17">
        <f t="shared" si="1"/>
        <v>14021</v>
      </c>
      <c r="D45" s="6">
        <f t="shared" si="8"/>
        <v>44036</v>
      </c>
      <c r="E45" s="18">
        <f t="shared" si="6"/>
        <v>8964</v>
      </c>
      <c r="F45" s="14">
        <f t="shared" si="4"/>
        <v>0.17843433962264149</v>
      </c>
    </row>
    <row r="46" spans="1:6" x14ac:dyDescent="0.3">
      <c r="A46" s="16">
        <v>54000</v>
      </c>
      <c r="B46" s="6">
        <f t="shared" si="7"/>
        <v>39559</v>
      </c>
      <c r="C46" s="17">
        <f t="shared" si="1"/>
        <v>14441</v>
      </c>
      <c r="D46" s="6">
        <f t="shared" si="8"/>
        <v>44734</v>
      </c>
      <c r="E46" s="18">
        <f t="shared" si="6"/>
        <v>9266</v>
      </c>
      <c r="F46" s="14">
        <f t="shared" si="4"/>
        <v>0.18103018518518518</v>
      </c>
    </row>
    <row r="47" spans="1:6" x14ac:dyDescent="0.3">
      <c r="A47" s="16">
        <v>55000</v>
      </c>
      <c r="B47" s="6">
        <f t="shared" si="7"/>
        <v>40139</v>
      </c>
      <c r="C47" s="17">
        <f t="shared" si="1"/>
        <v>14861</v>
      </c>
      <c r="D47" s="6">
        <f t="shared" si="8"/>
        <v>45432</v>
      </c>
      <c r="E47" s="18">
        <f t="shared" si="6"/>
        <v>9568</v>
      </c>
      <c r="F47" s="14">
        <f t="shared" si="4"/>
        <v>0.18353163636363637</v>
      </c>
    </row>
    <row r="48" spans="1:6" x14ac:dyDescent="0.3">
      <c r="A48" s="16">
        <v>56000</v>
      </c>
      <c r="B48" s="6">
        <f t="shared" si="7"/>
        <v>40719</v>
      </c>
      <c r="C48" s="17">
        <f t="shared" si="1"/>
        <v>15281</v>
      </c>
      <c r="D48" s="6">
        <f t="shared" si="8"/>
        <v>46126</v>
      </c>
      <c r="E48" s="18">
        <f t="shared" si="6"/>
        <v>9874</v>
      </c>
      <c r="F48" s="14">
        <f t="shared" si="4"/>
        <v>0.18601910714285713</v>
      </c>
    </row>
    <row r="49" spans="1:6" x14ac:dyDescent="0.3">
      <c r="A49" s="16">
        <v>57000</v>
      </c>
      <c r="B49" s="6">
        <f t="shared" si="7"/>
        <v>41299</v>
      </c>
      <c r="C49" s="17">
        <f t="shared" si="1"/>
        <v>15701</v>
      </c>
      <c r="D49" s="6">
        <f t="shared" si="8"/>
        <v>46820</v>
      </c>
      <c r="E49" s="18">
        <f t="shared" si="6"/>
        <v>10180</v>
      </c>
      <c r="F49" s="14">
        <f t="shared" si="4"/>
        <v>0.18841929824561401</v>
      </c>
    </row>
    <row r="50" spans="1:6" x14ac:dyDescent="0.3">
      <c r="A50" s="16">
        <v>58000</v>
      </c>
      <c r="B50" s="6">
        <f t="shared" si="7"/>
        <v>41879</v>
      </c>
      <c r="C50" s="17">
        <f t="shared" si="1"/>
        <v>16121</v>
      </c>
      <c r="D50" s="6">
        <f t="shared" si="8"/>
        <v>47510</v>
      </c>
      <c r="E50" s="18">
        <f t="shared" si="6"/>
        <v>10490</v>
      </c>
      <c r="F50" s="14">
        <f t="shared" si="4"/>
        <v>0.19080948275862067</v>
      </c>
    </row>
    <row r="51" spans="1:6" x14ac:dyDescent="0.3">
      <c r="A51" s="16">
        <v>59000</v>
      </c>
      <c r="B51" s="6">
        <f t="shared" si="7"/>
        <v>42459</v>
      </c>
      <c r="C51" s="17">
        <f t="shared" si="1"/>
        <v>16541</v>
      </c>
      <c r="D51" s="6">
        <f t="shared" si="8"/>
        <v>48198</v>
      </c>
      <c r="E51" s="18">
        <f t="shared" si="6"/>
        <v>10802</v>
      </c>
      <c r="F51" s="14">
        <f t="shared" si="4"/>
        <v>0.193154406779661</v>
      </c>
    </row>
    <row r="52" spans="1:6" x14ac:dyDescent="0.3">
      <c r="A52" s="16">
        <v>60000</v>
      </c>
      <c r="B52" s="6">
        <f t="shared" si="7"/>
        <v>43039</v>
      </c>
      <c r="C52" s="17">
        <f t="shared" si="1"/>
        <v>16961</v>
      </c>
      <c r="D52" s="6">
        <f t="shared" si="8"/>
        <v>48884</v>
      </c>
      <c r="E52" s="18">
        <f t="shared" si="6"/>
        <v>11116</v>
      </c>
      <c r="F52" s="14">
        <f t="shared" si="4"/>
        <v>0.19545633333333332</v>
      </c>
    </row>
    <row r="53" spans="1:6" x14ac:dyDescent="0.3">
      <c r="A53" s="16">
        <v>61000</v>
      </c>
      <c r="B53" s="6">
        <f t="shared" si="7"/>
        <v>43619</v>
      </c>
      <c r="C53" s="17">
        <f t="shared" si="1"/>
        <v>17381</v>
      </c>
      <c r="D53" s="6">
        <f t="shared" si="8"/>
        <v>49568</v>
      </c>
      <c r="E53" s="18">
        <f t="shared" ref="E53:E116" si="9">IF(INT(A53/2)&lt;=8354,0,IF(INT(A53/2)&lt;=13469,INT((974.58*(INT(A53/2)-8354)/10000+1400)*(INT(A53/2)-8354)/10000),IF(INT(A53/2)&lt;=52881,INT((228.74*(INT(A53/2)-13469)/10000+2397)*(INT(A53/2)-13469)/10000+971),IF(INT(A53/2)&lt;=250730,INT(INT(A53/2)*0.42-8239),INT(INT(A53/2)*0.45-15761)))))*2</f>
        <v>11432</v>
      </c>
      <c r="F53" s="14">
        <f t="shared" si="4"/>
        <v>0.1977173770491803</v>
      </c>
    </row>
    <row r="54" spans="1:6" x14ac:dyDescent="0.3">
      <c r="A54" s="16">
        <v>62000</v>
      </c>
      <c r="B54" s="6">
        <f t="shared" si="7"/>
        <v>44199</v>
      </c>
      <c r="C54" s="17">
        <f t="shared" si="1"/>
        <v>17801</v>
      </c>
      <c r="D54" s="6">
        <f t="shared" si="8"/>
        <v>50248</v>
      </c>
      <c r="E54" s="18">
        <f t="shared" si="9"/>
        <v>11752</v>
      </c>
      <c r="F54" s="14">
        <f t="shared" si="4"/>
        <v>0.19997354838709674</v>
      </c>
    </row>
    <row r="55" spans="1:6" x14ac:dyDescent="0.3">
      <c r="A55" s="16">
        <v>63000</v>
      </c>
      <c r="B55" s="6">
        <f t="shared" si="7"/>
        <v>44779</v>
      </c>
      <c r="C55" s="17">
        <f t="shared" si="1"/>
        <v>18221</v>
      </c>
      <c r="D55" s="6">
        <f t="shared" si="8"/>
        <v>50928</v>
      </c>
      <c r="E55" s="18">
        <f t="shared" si="9"/>
        <v>12072</v>
      </c>
      <c r="F55" s="14">
        <f t="shared" si="4"/>
        <v>0.20215809523809522</v>
      </c>
    </row>
    <row r="56" spans="1:6" x14ac:dyDescent="0.3">
      <c r="A56" s="16">
        <v>64000</v>
      </c>
      <c r="B56" s="6">
        <f t="shared" si="7"/>
        <v>45359</v>
      </c>
      <c r="C56" s="17">
        <f t="shared" si="1"/>
        <v>18641</v>
      </c>
      <c r="D56" s="6">
        <f t="shared" si="8"/>
        <v>51604</v>
      </c>
      <c r="E56" s="18">
        <f t="shared" si="9"/>
        <v>12396</v>
      </c>
      <c r="F56" s="14">
        <f t="shared" si="4"/>
        <v>0.20434031250000001</v>
      </c>
    </row>
    <row r="57" spans="1:6" x14ac:dyDescent="0.3">
      <c r="A57" s="16">
        <v>65000</v>
      </c>
      <c r="B57" s="6">
        <f t="shared" si="7"/>
        <v>45939</v>
      </c>
      <c r="C57" s="17">
        <f t="shared" si="1"/>
        <v>19061</v>
      </c>
      <c r="D57" s="6">
        <f t="shared" si="8"/>
        <v>52278</v>
      </c>
      <c r="E57" s="18">
        <f t="shared" si="9"/>
        <v>12722</v>
      </c>
      <c r="F57" s="14">
        <f t="shared" si="4"/>
        <v>0.20648784615384613</v>
      </c>
    </row>
    <row r="58" spans="1:6" x14ac:dyDescent="0.3">
      <c r="A58" s="16">
        <v>66000</v>
      </c>
      <c r="B58" s="6">
        <f t="shared" si="7"/>
        <v>46519</v>
      </c>
      <c r="C58" s="17">
        <f t="shared" si="1"/>
        <v>19481</v>
      </c>
      <c r="D58" s="6">
        <f t="shared" si="8"/>
        <v>52950</v>
      </c>
      <c r="E58" s="18">
        <f t="shared" si="9"/>
        <v>13050</v>
      </c>
      <c r="F58" s="14">
        <f t="shared" si="4"/>
        <v>0.20860227272727272</v>
      </c>
    </row>
    <row r="59" spans="1:6" x14ac:dyDescent="0.3">
      <c r="A59" s="16">
        <v>67000</v>
      </c>
      <c r="B59" s="6">
        <f t="shared" si="7"/>
        <v>47099</v>
      </c>
      <c r="C59" s="17">
        <f t="shared" si="1"/>
        <v>19901</v>
      </c>
      <c r="D59" s="6">
        <f t="shared" si="8"/>
        <v>53620</v>
      </c>
      <c r="E59" s="18">
        <f t="shared" si="9"/>
        <v>13380</v>
      </c>
      <c r="F59" s="14">
        <f t="shared" si="4"/>
        <v>0.21068507462686564</v>
      </c>
    </row>
    <row r="60" spans="1:6" x14ac:dyDescent="0.3">
      <c r="A60" s="16">
        <v>68000</v>
      </c>
      <c r="B60" s="6">
        <f t="shared" si="7"/>
        <v>47679</v>
      </c>
      <c r="C60" s="17">
        <f t="shared" si="1"/>
        <v>20321</v>
      </c>
      <c r="D60" s="6">
        <f t="shared" si="8"/>
        <v>54288</v>
      </c>
      <c r="E60" s="18">
        <f t="shared" si="9"/>
        <v>13712</v>
      </c>
      <c r="F60" s="14">
        <f t="shared" si="4"/>
        <v>0.2127376470588235</v>
      </c>
    </row>
    <row r="61" spans="1:6" x14ac:dyDescent="0.3">
      <c r="A61" s="16">
        <v>69000</v>
      </c>
      <c r="B61" s="6">
        <f t="shared" si="7"/>
        <v>48259</v>
      </c>
      <c r="C61" s="17">
        <f t="shared" si="1"/>
        <v>20741</v>
      </c>
      <c r="D61" s="6">
        <f t="shared" si="8"/>
        <v>54954</v>
      </c>
      <c r="E61" s="18">
        <f t="shared" si="9"/>
        <v>14046</v>
      </c>
      <c r="F61" s="14">
        <f t="shared" si="4"/>
        <v>0.21476130434782606</v>
      </c>
    </row>
    <row r="62" spans="1:6" x14ac:dyDescent="0.3">
      <c r="A62" s="16">
        <v>70000</v>
      </c>
      <c r="B62" s="6">
        <f t="shared" si="7"/>
        <v>48839</v>
      </c>
      <c r="C62" s="17">
        <f t="shared" si="1"/>
        <v>21161</v>
      </c>
      <c r="D62" s="6">
        <f t="shared" si="8"/>
        <v>55616</v>
      </c>
      <c r="E62" s="18">
        <f t="shared" si="9"/>
        <v>14384</v>
      </c>
      <c r="F62" s="14">
        <f t="shared" si="4"/>
        <v>0.21678742857142858</v>
      </c>
    </row>
    <row r="63" spans="1:6" x14ac:dyDescent="0.3">
      <c r="A63" s="16">
        <v>71000</v>
      </c>
      <c r="B63" s="6">
        <f t="shared" si="7"/>
        <v>49419</v>
      </c>
      <c r="C63" s="17">
        <f t="shared" si="1"/>
        <v>21581</v>
      </c>
      <c r="D63" s="6">
        <f t="shared" si="8"/>
        <v>56276</v>
      </c>
      <c r="E63" s="18">
        <f t="shared" si="9"/>
        <v>14724</v>
      </c>
      <c r="F63" s="14">
        <f t="shared" si="4"/>
        <v>0.21878619718309858</v>
      </c>
    </row>
    <row r="64" spans="1:6" x14ac:dyDescent="0.3">
      <c r="A64" s="16">
        <v>72000</v>
      </c>
      <c r="B64" s="6">
        <f t="shared" si="7"/>
        <v>49999</v>
      </c>
      <c r="C64" s="17">
        <f t="shared" si="1"/>
        <v>22001</v>
      </c>
      <c r="D64" s="6">
        <f t="shared" si="8"/>
        <v>56936</v>
      </c>
      <c r="E64" s="18">
        <f t="shared" si="9"/>
        <v>15064</v>
      </c>
      <c r="F64" s="14">
        <f t="shared" si="4"/>
        <v>0.22072944444444442</v>
      </c>
    </row>
    <row r="65" spans="1:6" x14ac:dyDescent="0.3">
      <c r="A65" s="16">
        <v>73000</v>
      </c>
      <c r="B65" s="6">
        <f t="shared" si="7"/>
        <v>50579</v>
      </c>
      <c r="C65" s="17">
        <f t="shared" si="1"/>
        <v>22421</v>
      </c>
      <c r="D65" s="6">
        <f t="shared" si="8"/>
        <v>57592</v>
      </c>
      <c r="E65" s="18">
        <f t="shared" si="9"/>
        <v>15408</v>
      </c>
      <c r="F65" s="14">
        <f t="shared" si="4"/>
        <v>0.22267726027397258</v>
      </c>
    </row>
    <row r="66" spans="1:6" x14ac:dyDescent="0.3">
      <c r="A66" s="16">
        <v>74000</v>
      </c>
      <c r="B66" s="6">
        <f t="shared" si="7"/>
        <v>51159</v>
      </c>
      <c r="C66" s="17">
        <f t="shared" si="1"/>
        <v>22841</v>
      </c>
      <c r="D66" s="6">
        <f t="shared" si="8"/>
        <v>58246</v>
      </c>
      <c r="E66" s="18">
        <f t="shared" si="9"/>
        <v>15754</v>
      </c>
      <c r="F66" s="14">
        <f t="shared" si="4"/>
        <v>0.22460094594594593</v>
      </c>
    </row>
    <row r="67" spans="1:6" x14ac:dyDescent="0.3">
      <c r="A67" s="16">
        <v>75000</v>
      </c>
      <c r="B67" s="6">
        <f t="shared" si="7"/>
        <v>51739</v>
      </c>
      <c r="C67" s="17">
        <f t="shared" si="1"/>
        <v>23261</v>
      </c>
      <c r="D67" s="6">
        <f t="shared" si="8"/>
        <v>58896</v>
      </c>
      <c r="E67" s="18">
        <f t="shared" si="9"/>
        <v>16104</v>
      </c>
      <c r="F67" s="14">
        <f t="shared" si="4"/>
        <v>0.22652959999999997</v>
      </c>
    </row>
    <row r="68" spans="1:6" x14ac:dyDescent="0.3">
      <c r="A68" s="16">
        <v>76000</v>
      </c>
      <c r="B68" s="6">
        <f t="shared" ref="B68:B99" si="10">+A68-C68</f>
        <v>52319</v>
      </c>
      <c r="C68" s="17">
        <f t="shared" ref="C68:C133" si="11">IF(A68&lt;=8354,0,IF(A68&lt;=13469,INT((974.58*(A68-8354)/10000+1400)*(A68-8354)/10000),IF(A68&lt;=52881,INT((228.74*(A68-13469)/10000+2397)*(A68-13469)/10000+971),IF(A68&lt;=250730,INT(A68*0.42-8239),INT(A68*0.45-15761)))))</f>
        <v>23681</v>
      </c>
      <c r="D68" s="6">
        <f t="shared" ref="D68:D99" si="12">+A68-E68</f>
        <v>59546</v>
      </c>
      <c r="E68" s="18">
        <f t="shared" si="9"/>
        <v>16454</v>
      </c>
      <c r="F68" s="14">
        <f t="shared" si="4"/>
        <v>0.22840749999999999</v>
      </c>
    </row>
    <row r="69" spans="1:6" x14ac:dyDescent="0.3">
      <c r="A69" s="16">
        <v>77000</v>
      </c>
      <c r="B69" s="6">
        <f t="shared" si="10"/>
        <v>52899</v>
      </c>
      <c r="C69" s="17">
        <f t="shared" si="11"/>
        <v>24101</v>
      </c>
      <c r="D69" s="6">
        <f t="shared" si="12"/>
        <v>60192</v>
      </c>
      <c r="E69" s="18">
        <f t="shared" si="9"/>
        <v>16808</v>
      </c>
      <c r="F69" s="14">
        <f t="shared" ref="F69:F132" si="13">+E69/A69*1.055</f>
        <v>0.23029142857142854</v>
      </c>
    </row>
    <row r="70" spans="1:6" x14ac:dyDescent="0.3">
      <c r="A70" s="16">
        <v>78000</v>
      </c>
      <c r="B70" s="6">
        <f t="shared" si="10"/>
        <v>53479</v>
      </c>
      <c r="C70" s="17">
        <f t="shared" si="11"/>
        <v>24521</v>
      </c>
      <c r="D70" s="6">
        <f t="shared" si="12"/>
        <v>60838</v>
      </c>
      <c r="E70" s="18">
        <f t="shared" si="9"/>
        <v>17162</v>
      </c>
      <c r="F70" s="14">
        <f t="shared" si="13"/>
        <v>0.23212705128205127</v>
      </c>
    </row>
    <row r="71" spans="1:6" x14ac:dyDescent="0.3">
      <c r="A71" s="16">
        <v>79000</v>
      </c>
      <c r="B71" s="6">
        <f t="shared" si="10"/>
        <v>54059</v>
      </c>
      <c r="C71" s="17">
        <f t="shared" si="11"/>
        <v>24941</v>
      </c>
      <c r="D71" s="6">
        <f t="shared" si="12"/>
        <v>61480</v>
      </c>
      <c r="E71" s="18">
        <f t="shared" si="9"/>
        <v>17520</v>
      </c>
      <c r="F71" s="14">
        <f t="shared" si="13"/>
        <v>0.23396962025316453</v>
      </c>
    </row>
    <row r="72" spans="1:6" x14ac:dyDescent="0.3">
      <c r="A72" s="16">
        <v>80000</v>
      </c>
      <c r="B72" s="6">
        <f t="shared" si="10"/>
        <v>54639</v>
      </c>
      <c r="C72" s="17">
        <f t="shared" si="11"/>
        <v>25361</v>
      </c>
      <c r="D72" s="6">
        <f t="shared" si="12"/>
        <v>62120</v>
      </c>
      <c r="E72" s="18">
        <f t="shared" si="9"/>
        <v>17880</v>
      </c>
      <c r="F72" s="14">
        <f t="shared" si="13"/>
        <v>0.23579249999999999</v>
      </c>
    </row>
    <row r="73" spans="1:6" x14ac:dyDescent="0.3">
      <c r="A73" s="16">
        <v>81000</v>
      </c>
      <c r="B73" s="6">
        <f t="shared" si="10"/>
        <v>55219</v>
      </c>
      <c r="C73" s="17">
        <f t="shared" si="11"/>
        <v>25781</v>
      </c>
      <c r="D73" s="6">
        <f t="shared" si="12"/>
        <v>62758</v>
      </c>
      <c r="E73" s="18">
        <f t="shared" si="9"/>
        <v>18242</v>
      </c>
      <c r="F73" s="14">
        <f t="shared" si="13"/>
        <v>0.2375964197530864</v>
      </c>
    </row>
    <row r="74" spans="1:6" x14ac:dyDescent="0.3">
      <c r="A74" s="16">
        <v>82000</v>
      </c>
      <c r="B74" s="6">
        <f t="shared" si="10"/>
        <v>55799</v>
      </c>
      <c r="C74" s="17">
        <f t="shared" si="11"/>
        <v>26201</v>
      </c>
      <c r="D74" s="6">
        <f t="shared" si="12"/>
        <v>63394</v>
      </c>
      <c r="E74" s="18">
        <f t="shared" si="9"/>
        <v>18606</v>
      </c>
      <c r="F74" s="14">
        <f t="shared" si="13"/>
        <v>0.23938207317073171</v>
      </c>
    </row>
    <row r="75" spans="1:6" x14ac:dyDescent="0.3">
      <c r="A75" s="16">
        <v>83000</v>
      </c>
      <c r="B75" s="6">
        <f t="shared" si="10"/>
        <v>56379</v>
      </c>
      <c r="C75" s="17">
        <f t="shared" si="11"/>
        <v>26621</v>
      </c>
      <c r="D75" s="6">
        <f t="shared" si="12"/>
        <v>64026</v>
      </c>
      <c r="E75" s="18">
        <f t="shared" si="9"/>
        <v>18974</v>
      </c>
      <c r="F75" s="14">
        <f t="shared" si="13"/>
        <v>0.24117554216867468</v>
      </c>
    </row>
    <row r="76" spans="1:6" x14ac:dyDescent="0.3">
      <c r="A76" s="16">
        <v>84000</v>
      </c>
      <c r="B76" s="6">
        <f t="shared" si="10"/>
        <v>56959</v>
      </c>
      <c r="C76" s="17">
        <f t="shared" si="11"/>
        <v>27041</v>
      </c>
      <c r="D76" s="6">
        <f t="shared" si="12"/>
        <v>64658</v>
      </c>
      <c r="E76" s="18">
        <f t="shared" si="9"/>
        <v>19342</v>
      </c>
      <c r="F76" s="14">
        <f t="shared" si="13"/>
        <v>0.2429263095238095</v>
      </c>
    </row>
    <row r="77" spans="1:6" x14ac:dyDescent="0.3">
      <c r="A77" s="16">
        <v>85000</v>
      </c>
      <c r="B77" s="6">
        <f t="shared" si="10"/>
        <v>57539</v>
      </c>
      <c r="C77" s="17">
        <f t="shared" si="11"/>
        <v>27461</v>
      </c>
      <c r="D77" s="6">
        <f t="shared" si="12"/>
        <v>65286</v>
      </c>
      <c r="E77" s="18">
        <f t="shared" si="9"/>
        <v>19714</v>
      </c>
      <c r="F77" s="14">
        <f t="shared" si="13"/>
        <v>0.24468552941176469</v>
      </c>
    </row>
    <row r="78" spans="1:6" x14ac:dyDescent="0.3">
      <c r="A78" s="16">
        <v>86000</v>
      </c>
      <c r="B78" s="6">
        <f t="shared" si="10"/>
        <v>58119</v>
      </c>
      <c r="C78" s="17">
        <f t="shared" si="11"/>
        <v>27881</v>
      </c>
      <c r="D78" s="6">
        <f t="shared" si="12"/>
        <v>65912</v>
      </c>
      <c r="E78" s="18">
        <f t="shared" si="9"/>
        <v>20088</v>
      </c>
      <c r="F78" s="14">
        <f t="shared" si="13"/>
        <v>0.24642837209302323</v>
      </c>
    </row>
    <row r="79" spans="1:6" x14ac:dyDescent="0.3">
      <c r="A79" s="16">
        <v>87000</v>
      </c>
      <c r="B79" s="6">
        <f t="shared" si="10"/>
        <v>58699</v>
      </c>
      <c r="C79" s="17">
        <f t="shared" si="11"/>
        <v>28301</v>
      </c>
      <c r="D79" s="6">
        <f t="shared" si="12"/>
        <v>66536</v>
      </c>
      <c r="E79" s="18">
        <f t="shared" si="9"/>
        <v>20464</v>
      </c>
      <c r="F79" s="14">
        <f t="shared" si="13"/>
        <v>0.24815540229885055</v>
      </c>
    </row>
    <row r="80" spans="1:6" x14ac:dyDescent="0.3">
      <c r="A80" s="16">
        <v>88000</v>
      </c>
      <c r="B80" s="6">
        <f t="shared" si="10"/>
        <v>59279</v>
      </c>
      <c r="C80" s="17">
        <f t="shared" si="11"/>
        <v>28721</v>
      </c>
      <c r="D80" s="6">
        <f t="shared" si="12"/>
        <v>67158</v>
      </c>
      <c r="E80" s="18">
        <f t="shared" si="9"/>
        <v>20842</v>
      </c>
      <c r="F80" s="14">
        <f t="shared" si="13"/>
        <v>0.24986715909090909</v>
      </c>
    </row>
    <row r="81" spans="1:6" x14ac:dyDescent="0.3">
      <c r="A81" s="16">
        <v>89000</v>
      </c>
      <c r="B81" s="6">
        <f t="shared" si="10"/>
        <v>59859</v>
      </c>
      <c r="C81" s="17">
        <f t="shared" si="11"/>
        <v>29141</v>
      </c>
      <c r="D81" s="6">
        <f t="shared" si="12"/>
        <v>67778</v>
      </c>
      <c r="E81" s="18">
        <f t="shared" si="9"/>
        <v>21222</v>
      </c>
      <c r="F81" s="14">
        <f t="shared" si="13"/>
        <v>0.25156415730337078</v>
      </c>
    </row>
    <row r="82" spans="1:6" x14ac:dyDescent="0.3">
      <c r="A82" s="16">
        <v>90000</v>
      </c>
      <c r="B82" s="6">
        <f t="shared" si="10"/>
        <v>60439</v>
      </c>
      <c r="C82" s="17">
        <f t="shared" si="11"/>
        <v>29561</v>
      </c>
      <c r="D82" s="6">
        <f t="shared" si="12"/>
        <v>68394</v>
      </c>
      <c r="E82" s="18">
        <f t="shared" si="9"/>
        <v>21606</v>
      </c>
      <c r="F82" s="14">
        <f t="shared" si="13"/>
        <v>0.25327033333333332</v>
      </c>
    </row>
    <row r="83" spans="1:6" x14ac:dyDescent="0.3">
      <c r="A83" s="16">
        <v>91000</v>
      </c>
      <c r="B83" s="6">
        <f t="shared" si="10"/>
        <v>61019</v>
      </c>
      <c r="C83" s="17">
        <f t="shared" si="11"/>
        <v>29981</v>
      </c>
      <c r="D83" s="6">
        <f t="shared" si="12"/>
        <v>69010</v>
      </c>
      <c r="E83" s="18">
        <f t="shared" si="9"/>
        <v>21990</v>
      </c>
      <c r="F83" s="14">
        <f t="shared" si="13"/>
        <v>0.25493901098901101</v>
      </c>
    </row>
    <row r="84" spans="1:6" x14ac:dyDescent="0.3">
      <c r="A84" s="16">
        <v>92000</v>
      </c>
      <c r="B84" s="6">
        <f t="shared" si="10"/>
        <v>61599</v>
      </c>
      <c r="C84" s="17">
        <f t="shared" si="11"/>
        <v>30401</v>
      </c>
      <c r="D84" s="6">
        <f t="shared" si="12"/>
        <v>69622</v>
      </c>
      <c r="E84" s="18">
        <f t="shared" si="9"/>
        <v>22378</v>
      </c>
      <c r="F84" s="14">
        <f t="shared" si="13"/>
        <v>0.25661728260869565</v>
      </c>
    </row>
    <row r="85" spans="1:6" x14ac:dyDescent="0.3">
      <c r="A85" s="16">
        <v>93000</v>
      </c>
      <c r="B85" s="6">
        <f t="shared" si="10"/>
        <v>62179</v>
      </c>
      <c r="C85" s="17">
        <f t="shared" si="11"/>
        <v>30821</v>
      </c>
      <c r="D85" s="6">
        <f t="shared" si="12"/>
        <v>70232</v>
      </c>
      <c r="E85" s="18">
        <f t="shared" si="9"/>
        <v>22768</v>
      </c>
      <c r="F85" s="14">
        <f t="shared" si="13"/>
        <v>0.25828215053763437</v>
      </c>
    </row>
    <row r="86" spans="1:6" x14ac:dyDescent="0.3">
      <c r="A86" s="16">
        <v>94000</v>
      </c>
      <c r="B86" s="6">
        <f t="shared" si="10"/>
        <v>62759</v>
      </c>
      <c r="C86" s="17">
        <f t="shared" si="11"/>
        <v>31241</v>
      </c>
      <c r="D86" s="6">
        <f t="shared" si="12"/>
        <v>70840</v>
      </c>
      <c r="E86" s="18">
        <f t="shared" si="9"/>
        <v>23160</v>
      </c>
      <c r="F86" s="14">
        <f t="shared" si="13"/>
        <v>0.25993404255319147</v>
      </c>
    </row>
    <row r="87" spans="1:6" x14ac:dyDescent="0.3">
      <c r="A87" s="16">
        <v>95000</v>
      </c>
      <c r="B87" s="6">
        <f t="shared" si="10"/>
        <v>63339</v>
      </c>
      <c r="C87" s="17">
        <f t="shared" si="11"/>
        <v>31661</v>
      </c>
      <c r="D87" s="6">
        <f t="shared" si="12"/>
        <v>71446</v>
      </c>
      <c r="E87" s="18">
        <f t="shared" si="9"/>
        <v>23554</v>
      </c>
      <c r="F87" s="14">
        <f t="shared" si="13"/>
        <v>0.26157336842105261</v>
      </c>
    </row>
    <row r="88" spans="1:6" x14ac:dyDescent="0.3">
      <c r="A88" s="16">
        <v>96000</v>
      </c>
      <c r="B88" s="6">
        <f t="shared" si="10"/>
        <v>63919</v>
      </c>
      <c r="C88" s="17">
        <f t="shared" si="11"/>
        <v>32081</v>
      </c>
      <c r="D88" s="6">
        <f t="shared" si="12"/>
        <v>72050</v>
      </c>
      <c r="E88" s="18">
        <f t="shared" si="9"/>
        <v>23950</v>
      </c>
      <c r="F88" s="14">
        <f t="shared" si="13"/>
        <v>0.26320052083333334</v>
      </c>
    </row>
    <row r="89" spans="1:6" x14ac:dyDescent="0.3">
      <c r="A89" s="16">
        <v>97000</v>
      </c>
      <c r="B89" s="6">
        <f t="shared" si="10"/>
        <v>64499</v>
      </c>
      <c r="C89" s="17">
        <f t="shared" si="11"/>
        <v>32501</v>
      </c>
      <c r="D89" s="6">
        <f t="shared" si="12"/>
        <v>72652</v>
      </c>
      <c r="E89" s="18">
        <f t="shared" si="9"/>
        <v>24348</v>
      </c>
      <c r="F89" s="14">
        <f t="shared" si="13"/>
        <v>0.26481587628865977</v>
      </c>
    </row>
    <row r="90" spans="1:6" x14ac:dyDescent="0.3">
      <c r="A90" s="16">
        <v>98000</v>
      </c>
      <c r="B90" s="6">
        <f t="shared" si="10"/>
        <v>65079</v>
      </c>
      <c r="C90" s="17">
        <f t="shared" si="11"/>
        <v>32921</v>
      </c>
      <c r="D90" s="6">
        <f t="shared" si="12"/>
        <v>73250</v>
      </c>
      <c r="E90" s="18">
        <f t="shared" si="9"/>
        <v>24750</v>
      </c>
      <c r="F90" s="14">
        <f t="shared" si="13"/>
        <v>0.2664413265306122</v>
      </c>
    </row>
    <row r="91" spans="1:6" x14ac:dyDescent="0.3">
      <c r="A91" s="16">
        <v>99000</v>
      </c>
      <c r="B91" s="6">
        <f t="shared" si="10"/>
        <v>65659</v>
      </c>
      <c r="C91" s="17">
        <f t="shared" si="11"/>
        <v>33341</v>
      </c>
      <c r="D91" s="6">
        <f t="shared" si="12"/>
        <v>73846</v>
      </c>
      <c r="E91" s="18">
        <f t="shared" si="9"/>
        <v>25154</v>
      </c>
      <c r="F91" s="14">
        <f t="shared" si="13"/>
        <v>0.26805525252525253</v>
      </c>
    </row>
    <row r="92" spans="1:6" x14ac:dyDescent="0.3">
      <c r="A92" s="16">
        <v>100000</v>
      </c>
      <c r="B92" s="6">
        <f t="shared" si="10"/>
        <v>66239</v>
      </c>
      <c r="C92" s="17">
        <f t="shared" si="11"/>
        <v>33761</v>
      </c>
      <c r="D92" s="6">
        <f t="shared" si="12"/>
        <v>74440</v>
      </c>
      <c r="E92" s="18">
        <f t="shared" si="9"/>
        <v>25560</v>
      </c>
      <c r="F92" s="14">
        <f t="shared" si="13"/>
        <v>0.26965799999999995</v>
      </c>
    </row>
    <row r="93" spans="1:6" x14ac:dyDescent="0.3">
      <c r="A93" s="16">
        <v>101000</v>
      </c>
      <c r="B93" s="6">
        <f t="shared" si="10"/>
        <v>66819</v>
      </c>
      <c r="C93" s="17">
        <f t="shared" si="11"/>
        <v>34181</v>
      </c>
      <c r="D93" s="6">
        <f t="shared" si="12"/>
        <v>75032</v>
      </c>
      <c r="E93" s="18">
        <f t="shared" si="9"/>
        <v>25968</v>
      </c>
      <c r="F93" s="14">
        <f t="shared" si="13"/>
        <v>0.27124990099009899</v>
      </c>
    </row>
    <row r="94" spans="1:6" x14ac:dyDescent="0.3">
      <c r="A94" s="16">
        <v>102000</v>
      </c>
      <c r="B94" s="6">
        <f t="shared" si="10"/>
        <v>67399</v>
      </c>
      <c r="C94" s="17">
        <f t="shared" si="11"/>
        <v>34601</v>
      </c>
      <c r="D94" s="6">
        <f t="shared" si="12"/>
        <v>75622</v>
      </c>
      <c r="E94" s="18">
        <f t="shared" si="9"/>
        <v>26378</v>
      </c>
      <c r="F94" s="14">
        <f t="shared" si="13"/>
        <v>0.27283127450980388</v>
      </c>
    </row>
    <row r="95" spans="1:6" x14ac:dyDescent="0.3">
      <c r="A95" s="16">
        <v>103000</v>
      </c>
      <c r="B95" s="6">
        <f t="shared" si="10"/>
        <v>67979</v>
      </c>
      <c r="C95" s="17">
        <f t="shared" si="11"/>
        <v>35021</v>
      </c>
      <c r="D95" s="6">
        <f t="shared" si="12"/>
        <v>76210</v>
      </c>
      <c r="E95" s="18">
        <f t="shared" si="9"/>
        <v>26790</v>
      </c>
      <c r="F95" s="14">
        <f t="shared" si="13"/>
        <v>0.274402427184466</v>
      </c>
    </row>
    <row r="96" spans="1:6" x14ac:dyDescent="0.3">
      <c r="A96" s="16">
        <v>104000</v>
      </c>
      <c r="B96" s="6">
        <f t="shared" si="10"/>
        <v>68559</v>
      </c>
      <c r="C96" s="17">
        <f t="shared" si="11"/>
        <v>35441</v>
      </c>
      <c r="D96" s="6">
        <f t="shared" si="12"/>
        <v>76796</v>
      </c>
      <c r="E96" s="18">
        <f t="shared" si="9"/>
        <v>27204</v>
      </c>
      <c r="F96" s="14">
        <f t="shared" si="13"/>
        <v>0.27596365384615384</v>
      </c>
    </row>
    <row r="97" spans="1:6" x14ac:dyDescent="0.3">
      <c r="A97" s="16">
        <v>105000</v>
      </c>
      <c r="B97" s="6">
        <f t="shared" si="10"/>
        <v>69139</v>
      </c>
      <c r="C97" s="17">
        <f t="shared" si="11"/>
        <v>35861</v>
      </c>
      <c r="D97" s="6">
        <f t="shared" si="12"/>
        <v>77378</v>
      </c>
      <c r="E97" s="18">
        <f t="shared" si="9"/>
        <v>27622</v>
      </c>
      <c r="F97" s="14">
        <f t="shared" si="13"/>
        <v>0.2775353333333333</v>
      </c>
    </row>
    <row r="98" spans="1:6" x14ac:dyDescent="0.3">
      <c r="A98" s="16">
        <v>106000</v>
      </c>
      <c r="B98" s="6">
        <f t="shared" si="10"/>
        <v>69719</v>
      </c>
      <c r="C98" s="17">
        <f t="shared" si="11"/>
        <v>36281</v>
      </c>
      <c r="D98" s="6">
        <f t="shared" si="12"/>
        <v>77958</v>
      </c>
      <c r="E98" s="18">
        <f t="shared" si="9"/>
        <v>28042</v>
      </c>
      <c r="F98" s="14">
        <f t="shared" si="13"/>
        <v>0.27909726415094338</v>
      </c>
    </row>
    <row r="99" spans="1:6" x14ac:dyDescent="0.3">
      <c r="A99" s="16">
        <v>107000</v>
      </c>
      <c r="B99" s="6">
        <f t="shared" si="10"/>
        <v>70299</v>
      </c>
      <c r="C99" s="17">
        <f t="shared" si="11"/>
        <v>36701</v>
      </c>
      <c r="D99" s="6">
        <f t="shared" si="12"/>
        <v>78538</v>
      </c>
      <c r="E99" s="18">
        <f t="shared" si="9"/>
        <v>28462</v>
      </c>
      <c r="F99" s="14">
        <f t="shared" si="13"/>
        <v>0.28062999999999999</v>
      </c>
    </row>
    <row r="100" spans="1:6" x14ac:dyDescent="0.3">
      <c r="A100" s="16">
        <v>108000</v>
      </c>
      <c r="B100" s="6">
        <f t="shared" ref="B100:B131" si="14">+A100-C100</f>
        <v>70879</v>
      </c>
      <c r="C100" s="17">
        <f t="shared" si="11"/>
        <v>37121</v>
      </c>
      <c r="D100" s="6">
        <f t="shared" ref="D100:D131" si="15">+A100-E100</f>
        <v>79118</v>
      </c>
      <c r="E100" s="18">
        <f t="shared" si="9"/>
        <v>28882</v>
      </c>
      <c r="F100" s="14">
        <f t="shared" si="13"/>
        <v>0.28213435185185182</v>
      </c>
    </row>
    <row r="101" spans="1:6" x14ac:dyDescent="0.3">
      <c r="A101" s="16">
        <v>109000</v>
      </c>
      <c r="B101" s="6">
        <f t="shared" si="14"/>
        <v>71459</v>
      </c>
      <c r="C101" s="17">
        <f t="shared" si="11"/>
        <v>37541</v>
      </c>
      <c r="D101" s="6">
        <f t="shared" si="15"/>
        <v>79698</v>
      </c>
      <c r="E101" s="18">
        <f t="shared" si="9"/>
        <v>29302</v>
      </c>
      <c r="F101" s="14">
        <f t="shared" si="13"/>
        <v>0.28361110091743119</v>
      </c>
    </row>
    <row r="102" spans="1:6" x14ac:dyDescent="0.3">
      <c r="A102" s="16">
        <v>110000</v>
      </c>
      <c r="B102" s="6">
        <f t="shared" si="14"/>
        <v>72039</v>
      </c>
      <c r="C102" s="17">
        <f t="shared" si="11"/>
        <v>37961</v>
      </c>
      <c r="D102" s="6">
        <f t="shared" si="15"/>
        <v>80278</v>
      </c>
      <c r="E102" s="18">
        <f t="shared" si="9"/>
        <v>29722</v>
      </c>
      <c r="F102" s="14">
        <f t="shared" si="13"/>
        <v>0.28506099999999995</v>
      </c>
    </row>
    <row r="103" spans="1:6" x14ac:dyDescent="0.3">
      <c r="A103" s="16">
        <v>111000</v>
      </c>
      <c r="B103" s="6">
        <f t="shared" si="14"/>
        <v>72619</v>
      </c>
      <c r="C103" s="17">
        <f t="shared" si="11"/>
        <v>38381</v>
      </c>
      <c r="D103" s="6">
        <f t="shared" si="15"/>
        <v>80858</v>
      </c>
      <c r="E103" s="18">
        <f t="shared" si="9"/>
        <v>30142</v>
      </c>
      <c r="F103" s="14">
        <f t="shared" si="13"/>
        <v>0.2864847747747748</v>
      </c>
    </row>
    <row r="104" spans="1:6" x14ac:dyDescent="0.3">
      <c r="A104" s="16">
        <v>112000</v>
      </c>
      <c r="B104" s="6">
        <f t="shared" si="14"/>
        <v>73199</v>
      </c>
      <c r="C104" s="17">
        <f t="shared" si="11"/>
        <v>38801</v>
      </c>
      <c r="D104" s="6">
        <f t="shared" si="15"/>
        <v>81438</v>
      </c>
      <c r="E104" s="18">
        <f t="shared" si="9"/>
        <v>30562</v>
      </c>
      <c r="F104" s="14">
        <f t="shared" si="13"/>
        <v>0.28788312499999996</v>
      </c>
    </row>
    <row r="105" spans="1:6" x14ac:dyDescent="0.3">
      <c r="A105" s="16">
        <v>113000</v>
      </c>
      <c r="B105" s="6">
        <f t="shared" si="14"/>
        <v>73779</v>
      </c>
      <c r="C105" s="17">
        <f t="shared" si="11"/>
        <v>39221</v>
      </c>
      <c r="D105" s="6">
        <f t="shared" si="15"/>
        <v>82018</v>
      </c>
      <c r="E105" s="18">
        <f t="shared" si="9"/>
        <v>30982</v>
      </c>
      <c r="F105" s="14">
        <f t="shared" si="13"/>
        <v>0.2892567256637168</v>
      </c>
    </row>
    <row r="106" spans="1:6" x14ac:dyDescent="0.3">
      <c r="A106" s="16">
        <v>114000</v>
      </c>
      <c r="B106" s="6">
        <f t="shared" si="14"/>
        <v>74359</v>
      </c>
      <c r="C106" s="17">
        <f t="shared" si="11"/>
        <v>39641</v>
      </c>
      <c r="D106" s="6">
        <f t="shared" si="15"/>
        <v>82598</v>
      </c>
      <c r="E106" s="18">
        <f t="shared" si="9"/>
        <v>31402</v>
      </c>
      <c r="F106" s="14">
        <f t="shared" si="13"/>
        <v>0.29060622807017539</v>
      </c>
    </row>
    <row r="107" spans="1:6" x14ac:dyDescent="0.3">
      <c r="A107" s="16">
        <v>115000</v>
      </c>
      <c r="B107" s="6">
        <f t="shared" si="14"/>
        <v>74939</v>
      </c>
      <c r="C107" s="17">
        <f t="shared" si="11"/>
        <v>40061</v>
      </c>
      <c r="D107" s="6">
        <f t="shared" si="15"/>
        <v>83178</v>
      </c>
      <c r="E107" s="18">
        <f t="shared" si="9"/>
        <v>31822</v>
      </c>
      <c r="F107" s="14">
        <f t="shared" si="13"/>
        <v>0.2919322608695652</v>
      </c>
    </row>
    <row r="108" spans="1:6" x14ac:dyDescent="0.3">
      <c r="A108" s="16">
        <v>116000</v>
      </c>
      <c r="B108" s="6">
        <f t="shared" si="14"/>
        <v>75519</v>
      </c>
      <c r="C108" s="17">
        <f t="shared" si="11"/>
        <v>40481</v>
      </c>
      <c r="D108" s="6">
        <f t="shared" si="15"/>
        <v>83758</v>
      </c>
      <c r="E108" s="18">
        <f t="shared" si="9"/>
        <v>32242</v>
      </c>
      <c r="F108" s="14">
        <f t="shared" si="13"/>
        <v>0.29323543103448269</v>
      </c>
    </row>
    <row r="109" spans="1:6" x14ac:dyDescent="0.3">
      <c r="A109" s="16">
        <v>117000</v>
      </c>
      <c r="B109" s="6">
        <f t="shared" si="14"/>
        <v>76099</v>
      </c>
      <c r="C109" s="17">
        <f t="shared" si="11"/>
        <v>40901</v>
      </c>
      <c r="D109" s="6">
        <f t="shared" si="15"/>
        <v>84338</v>
      </c>
      <c r="E109" s="18">
        <f t="shared" si="9"/>
        <v>32662</v>
      </c>
      <c r="F109" s="14">
        <f t="shared" si="13"/>
        <v>0.29451632478632478</v>
      </c>
    </row>
    <row r="110" spans="1:6" x14ac:dyDescent="0.3">
      <c r="A110" s="16">
        <v>118000</v>
      </c>
      <c r="B110" s="6">
        <f t="shared" si="14"/>
        <v>76679</v>
      </c>
      <c r="C110" s="17">
        <f t="shared" si="11"/>
        <v>41321</v>
      </c>
      <c r="D110" s="6">
        <f t="shared" si="15"/>
        <v>84918</v>
      </c>
      <c r="E110" s="18">
        <f t="shared" si="9"/>
        <v>33082</v>
      </c>
      <c r="F110" s="14">
        <f t="shared" si="13"/>
        <v>0.29577550847457623</v>
      </c>
    </row>
    <row r="111" spans="1:6" x14ac:dyDescent="0.3">
      <c r="A111" s="16">
        <v>119000</v>
      </c>
      <c r="B111" s="6">
        <f t="shared" si="14"/>
        <v>77259</v>
      </c>
      <c r="C111" s="17">
        <f t="shared" si="11"/>
        <v>41741</v>
      </c>
      <c r="D111" s="6">
        <f t="shared" si="15"/>
        <v>85498</v>
      </c>
      <c r="E111" s="18">
        <f t="shared" si="9"/>
        <v>33502</v>
      </c>
      <c r="F111" s="14">
        <f t="shared" si="13"/>
        <v>0.29701352941176468</v>
      </c>
    </row>
    <row r="112" spans="1:6" x14ac:dyDescent="0.3">
      <c r="A112" s="16">
        <v>120000</v>
      </c>
      <c r="B112" s="6">
        <f t="shared" si="14"/>
        <v>77839</v>
      </c>
      <c r="C112" s="17">
        <f t="shared" si="11"/>
        <v>42161</v>
      </c>
      <c r="D112" s="6">
        <f t="shared" si="15"/>
        <v>86078</v>
      </c>
      <c r="E112" s="18">
        <f t="shared" si="9"/>
        <v>33922</v>
      </c>
      <c r="F112" s="14">
        <f t="shared" si="13"/>
        <v>0.29823091666666668</v>
      </c>
    </row>
    <row r="113" spans="1:6" x14ac:dyDescent="0.3">
      <c r="A113" s="16">
        <v>121000</v>
      </c>
      <c r="B113" s="6">
        <f t="shared" si="14"/>
        <v>78419</v>
      </c>
      <c r="C113" s="17">
        <f t="shared" si="11"/>
        <v>42581</v>
      </c>
      <c r="D113" s="6">
        <f t="shared" si="15"/>
        <v>86658</v>
      </c>
      <c r="E113" s="18">
        <f t="shared" si="9"/>
        <v>34342</v>
      </c>
      <c r="F113" s="14">
        <f t="shared" si="13"/>
        <v>0.29942818181818176</v>
      </c>
    </row>
    <row r="114" spans="1:6" x14ac:dyDescent="0.3">
      <c r="A114" s="16">
        <v>122000</v>
      </c>
      <c r="B114" s="6">
        <f t="shared" si="14"/>
        <v>78999</v>
      </c>
      <c r="C114" s="17">
        <f t="shared" si="11"/>
        <v>43001</v>
      </c>
      <c r="D114" s="6">
        <f t="shared" si="15"/>
        <v>87238</v>
      </c>
      <c r="E114" s="18">
        <f t="shared" si="9"/>
        <v>34762</v>
      </c>
      <c r="F114" s="14">
        <f t="shared" si="13"/>
        <v>0.30060581967213112</v>
      </c>
    </row>
    <row r="115" spans="1:6" x14ac:dyDescent="0.3">
      <c r="A115" s="16">
        <v>123000</v>
      </c>
      <c r="B115" s="6">
        <f t="shared" si="14"/>
        <v>79579</v>
      </c>
      <c r="C115" s="17">
        <f t="shared" si="11"/>
        <v>43421</v>
      </c>
      <c r="D115" s="6">
        <f t="shared" si="15"/>
        <v>87818</v>
      </c>
      <c r="E115" s="18">
        <f t="shared" si="9"/>
        <v>35182</v>
      </c>
      <c r="F115" s="14">
        <f t="shared" si="13"/>
        <v>0.30176430894308942</v>
      </c>
    </row>
    <row r="116" spans="1:6" x14ac:dyDescent="0.3">
      <c r="A116" s="16">
        <v>124000</v>
      </c>
      <c r="B116" s="6">
        <f t="shared" si="14"/>
        <v>80159</v>
      </c>
      <c r="C116" s="17">
        <f t="shared" si="11"/>
        <v>43841</v>
      </c>
      <c r="D116" s="6">
        <f t="shared" si="15"/>
        <v>88398</v>
      </c>
      <c r="E116" s="18">
        <f t="shared" si="9"/>
        <v>35602</v>
      </c>
      <c r="F116" s="14">
        <f t="shared" si="13"/>
        <v>0.30290411290322578</v>
      </c>
    </row>
    <row r="117" spans="1:6" x14ac:dyDescent="0.3">
      <c r="A117" s="16">
        <v>125000</v>
      </c>
      <c r="B117" s="6">
        <f t="shared" si="14"/>
        <v>80739</v>
      </c>
      <c r="C117" s="17">
        <f t="shared" si="11"/>
        <v>44261</v>
      </c>
      <c r="D117" s="6">
        <f t="shared" si="15"/>
        <v>88978</v>
      </c>
      <c r="E117" s="18">
        <f t="shared" ref="E117:E132" si="16">IF(INT(A117/2)&lt;=8354,0,IF(INT(A117/2)&lt;=13469,INT((974.58*(INT(A117/2)-8354)/10000+1400)*(INT(A117/2)-8354)/10000),IF(INT(A117/2)&lt;=52881,INT((228.74*(INT(A117/2)-13469)/10000+2397)*(INT(A117/2)-13469)/10000+971),IF(INT(A117/2)&lt;=250730,INT(INT(A117/2)*0.42-8239),INT(INT(A117/2)*0.45-15761)))))*2</f>
        <v>36022</v>
      </c>
      <c r="F117" s="14">
        <f t="shared" si="13"/>
        <v>0.30402567999999996</v>
      </c>
    </row>
    <row r="118" spans="1:6" x14ac:dyDescent="0.3">
      <c r="A118" s="16">
        <v>126000</v>
      </c>
      <c r="B118" s="6">
        <f t="shared" si="14"/>
        <v>81319</v>
      </c>
      <c r="C118" s="17">
        <f t="shared" si="11"/>
        <v>44681</v>
      </c>
      <c r="D118" s="6">
        <f t="shared" si="15"/>
        <v>89558</v>
      </c>
      <c r="E118" s="18">
        <f t="shared" si="16"/>
        <v>36442</v>
      </c>
      <c r="F118" s="14">
        <f t="shared" si="13"/>
        <v>0.3051294444444444</v>
      </c>
    </row>
    <row r="119" spans="1:6" x14ac:dyDescent="0.3">
      <c r="A119" s="16">
        <v>127000</v>
      </c>
      <c r="B119" s="6">
        <f t="shared" si="14"/>
        <v>81899</v>
      </c>
      <c r="C119" s="17">
        <f t="shared" si="11"/>
        <v>45101</v>
      </c>
      <c r="D119" s="6">
        <f t="shared" si="15"/>
        <v>90138</v>
      </c>
      <c r="E119" s="18">
        <f t="shared" si="16"/>
        <v>36862</v>
      </c>
      <c r="F119" s="14">
        <f t="shared" si="13"/>
        <v>0.30621582677165354</v>
      </c>
    </row>
    <row r="120" spans="1:6" x14ac:dyDescent="0.3">
      <c r="A120" s="16">
        <v>128000</v>
      </c>
      <c r="B120" s="6">
        <f t="shared" si="14"/>
        <v>82479</v>
      </c>
      <c r="C120" s="17">
        <f t="shared" si="11"/>
        <v>45521</v>
      </c>
      <c r="D120" s="6">
        <f t="shared" si="15"/>
        <v>90718</v>
      </c>
      <c r="E120" s="18">
        <f t="shared" si="16"/>
        <v>37282</v>
      </c>
      <c r="F120" s="14">
        <f t="shared" si="13"/>
        <v>0.30728523437499994</v>
      </c>
    </row>
    <row r="121" spans="1:6" x14ac:dyDescent="0.3">
      <c r="A121" s="16">
        <v>129000</v>
      </c>
      <c r="B121" s="6">
        <f t="shared" si="14"/>
        <v>83059</v>
      </c>
      <c r="C121" s="17">
        <f t="shared" si="11"/>
        <v>45941</v>
      </c>
      <c r="D121" s="6">
        <f t="shared" si="15"/>
        <v>91298</v>
      </c>
      <c r="E121" s="18">
        <f t="shared" si="16"/>
        <v>37702</v>
      </c>
      <c r="F121" s="14">
        <f t="shared" si="13"/>
        <v>0.30833806201550384</v>
      </c>
    </row>
    <row r="122" spans="1:6" x14ac:dyDescent="0.3">
      <c r="A122" s="16">
        <v>130000</v>
      </c>
      <c r="B122" s="6">
        <f t="shared" si="14"/>
        <v>83639</v>
      </c>
      <c r="C122" s="17">
        <f t="shared" si="11"/>
        <v>46361</v>
      </c>
      <c r="D122" s="6">
        <f t="shared" si="15"/>
        <v>91878</v>
      </c>
      <c r="E122" s="18">
        <f t="shared" si="16"/>
        <v>38122</v>
      </c>
      <c r="F122" s="14">
        <f t="shared" si="13"/>
        <v>0.30937469230769227</v>
      </c>
    </row>
    <row r="123" spans="1:6" x14ac:dyDescent="0.3">
      <c r="A123" s="16">
        <v>131000</v>
      </c>
      <c r="B123" s="6">
        <f t="shared" si="14"/>
        <v>84219</v>
      </c>
      <c r="C123" s="17">
        <f t="shared" si="11"/>
        <v>46781</v>
      </c>
      <c r="D123" s="6">
        <f t="shared" si="15"/>
        <v>92458</v>
      </c>
      <c r="E123" s="18">
        <f t="shared" si="16"/>
        <v>38542</v>
      </c>
      <c r="F123" s="14">
        <f t="shared" si="13"/>
        <v>0.31039549618320611</v>
      </c>
    </row>
    <row r="124" spans="1:6" x14ac:dyDescent="0.3">
      <c r="A124" s="16">
        <v>132000</v>
      </c>
      <c r="B124" s="6">
        <f t="shared" si="14"/>
        <v>84799</v>
      </c>
      <c r="C124" s="17">
        <f t="shared" si="11"/>
        <v>47201</v>
      </c>
      <c r="D124" s="6">
        <f t="shared" si="15"/>
        <v>93038</v>
      </c>
      <c r="E124" s="18">
        <f t="shared" si="16"/>
        <v>38962</v>
      </c>
      <c r="F124" s="14">
        <f t="shared" si="13"/>
        <v>0.31140083333333335</v>
      </c>
    </row>
    <row r="125" spans="1:6" x14ac:dyDescent="0.3">
      <c r="A125" s="16">
        <v>133000</v>
      </c>
      <c r="B125" s="6">
        <f t="shared" si="14"/>
        <v>85379</v>
      </c>
      <c r="C125" s="17">
        <f t="shared" si="11"/>
        <v>47621</v>
      </c>
      <c r="D125" s="6">
        <f t="shared" si="15"/>
        <v>93618</v>
      </c>
      <c r="E125" s="18">
        <f t="shared" si="16"/>
        <v>39382</v>
      </c>
      <c r="F125" s="14">
        <f t="shared" si="13"/>
        <v>0.31239105263157896</v>
      </c>
    </row>
    <row r="126" spans="1:6" x14ac:dyDescent="0.3">
      <c r="A126" s="16">
        <v>134000</v>
      </c>
      <c r="B126" s="6">
        <f t="shared" si="14"/>
        <v>85959</v>
      </c>
      <c r="C126" s="17">
        <f t="shared" si="11"/>
        <v>48041</v>
      </c>
      <c r="D126" s="6">
        <f t="shared" si="15"/>
        <v>94198</v>
      </c>
      <c r="E126" s="18">
        <f t="shared" si="16"/>
        <v>39802</v>
      </c>
      <c r="F126" s="14">
        <f t="shared" si="13"/>
        <v>0.31336649253731341</v>
      </c>
    </row>
    <row r="127" spans="1:6" x14ac:dyDescent="0.3">
      <c r="A127" s="16">
        <v>135000</v>
      </c>
      <c r="B127" s="6">
        <f t="shared" si="14"/>
        <v>86539</v>
      </c>
      <c r="C127" s="17">
        <f t="shared" si="11"/>
        <v>48461</v>
      </c>
      <c r="D127" s="6">
        <f t="shared" si="15"/>
        <v>94778</v>
      </c>
      <c r="E127" s="18">
        <f t="shared" si="16"/>
        <v>40222</v>
      </c>
      <c r="F127" s="14">
        <f t="shared" si="13"/>
        <v>0.31432748148148143</v>
      </c>
    </row>
    <row r="128" spans="1:6" x14ac:dyDescent="0.3">
      <c r="A128" s="16">
        <v>136000</v>
      </c>
      <c r="B128" s="6">
        <f t="shared" si="14"/>
        <v>87119</v>
      </c>
      <c r="C128" s="17">
        <f t="shared" si="11"/>
        <v>48881</v>
      </c>
      <c r="D128" s="6">
        <f t="shared" si="15"/>
        <v>95358</v>
      </c>
      <c r="E128" s="18">
        <f t="shared" si="16"/>
        <v>40642</v>
      </c>
      <c r="F128" s="14">
        <f t="shared" si="13"/>
        <v>0.3152743382352941</v>
      </c>
    </row>
    <row r="129" spans="1:6" x14ac:dyDescent="0.3">
      <c r="A129" s="16">
        <v>137000</v>
      </c>
      <c r="B129" s="6">
        <f t="shared" si="14"/>
        <v>87699</v>
      </c>
      <c r="C129" s="17">
        <f t="shared" si="11"/>
        <v>49301</v>
      </c>
      <c r="D129" s="6">
        <f t="shared" si="15"/>
        <v>95938</v>
      </c>
      <c r="E129" s="18">
        <f t="shared" si="16"/>
        <v>41062</v>
      </c>
      <c r="F129" s="14">
        <f t="shared" si="13"/>
        <v>0.31620737226277373</v>
      </c>
    </row>
    <row r="130" spans="1:6" x14ac:dyDescent="0.3">
      <c r="A130" s="16">
        <v>138000</v>
      </c>
      <c r="B130" s="6">
        <f t="shared" si="14"/>
        <v>88279</v>
      </c>
      <c r="C130" s="17">
        <f t="shared" si="11"/>
        <v>49721</v>
      </c>
      <c r="D130" s="6">
        <f t="shared" si="15"/>
        <v>96518</v>
      </c>
      <c r="E130" s="18">
        <f t="shared" si="16"/>
        <v>41482</v>
      </c>
      <c r="F130" s="14">
        <f t="shared" si="13"/>
        <v>0.31712688405797096</v>
      </c>
    </row>
    <row r="131" spans="1:6" x14ac:dyDescent="0.3">
      <c r="A131" s="16">
        <v>139000</v>
      </c>
      <c r="B131" s="6">
        <f t="shared" si="14"/>
        <v>88859</v>
      </c>
      <c r="C131" s="17">
        <f t="shared" si="11"/>
        <v>50141</v>
      </c>
      <c r="D131" s="6">
        <f t="shared" si="15"/>
        <v>97098</v>
      </c>
      <c r="E131" s="18">
        <f t="shared" si="16"/>
        <v>41902</v>
      </c>
      <c r="F131" s="14">
        <f t="shared" si="13"/>
        <v>0.31803316546762589</v>
      </c>
    </row>
    <row r="132" spans="1:6" x14ac:dyDescent="0.3">
      <c r="A132" s="16">
        <v>140000</v>
      </c>
      <c r="B132" s="6">
        <f t="shared" ref="B132" si="17">+A132-C132</f>
        <v>89439</v>
      </c>
      <c r="C132" s="17">
        <f>IF(A132&lt;=8354,0,IF(A132&lt;=13469,INT((974.58*(A132-8354)/10000+1400)*(A132-8354)/10000),IF(A132&lt;=52881,INT((228.74*(A132-13469)/10000+2397)*(A132-13469)/10000+971),IF(A132&lt;=250730,INT(A132*0.42-8239),INT(A132*0.45-15761)))))</f>
        <v>50561</v>
      </c>
      <c r="D132" s="6">
        <f t="shared" ref="D132" si="18">+A132-E132</f>
        <v>97678</v>
      </c>
      <c r="E132" s="18">
        <f t="shared" si="16"/>
        <v>42322</v>
      </c>
      <c r="F132" s="14">
        <f t="shared" si="13"/>
        <v>0.3189265</v>
      </c>
    </row>
    <row r="133" spans="1:6" x14ac:dyDescent="0.3">
      <c r="A133" s="16">
        <v>141000</v>
      </c>
      <c r="B133" s="6">
        <f t="shared" ref="B133:B162" si="19">+A133-C133</f>
        <v>90019</v>
      </c>
      <c r="C133" s="17">
        <f t="shared" si="11"/>
        <v>50981</v>
      </c>
      <c r="D133" s="6">
        <f t="shared" ref="D133:D146" si="20">+A133-E133</f>
        <v>98258</v>
      </c>
      <c r="E133" s="18">
        <f t="shared" ref="E133:E146" si="21">IF(INT(A133/2)&lt;=8354,0,IF(INT(A133/2)&lt;=13469,INT((974.58*(INT(A133/2)-8354)/10000+1400)*(INT(A133/2)-8354)/10000),IF(INT(A133/2)&lt;=52881,INT((228.74*(INT(A133/2)-13469)/10000+2397)*(INT(A133/2)-13469)/10000+971),IF(INT(A133/2)&lt;=250730,INT(INT(A133/2)*0.42-8239),INT(INT(A133/2)*0.45-15761)))))*2</f>
        <v>42742</v>
      </c>
      <c r="F133" s="14">
        <f t="shared" ref="F133:F146" si="22">+E133/A133*1.055</f>
        <v>0.31980716312056739</v>
      </c>
    </row>
    <row r="134" spans="1:6" x14ac:dyDescent="0.3">
      <c r="A134" s="16">
        <v>142000</v>
      </c>
      <c r="B134" s="6">
        <f t="shared" si="19"/>
        <v>90599</v>
      </c>
      <c r="C134" s="17">
        <f t="shared" ref="C134:C161" si="23">IF(A134&lt;=8354,0,IF(A134&lt;=13469,INT((974.58*(A134-8354)/10000+1400)*(A134-8354)/10000),IF(A134&lt;=52881,INT((228.74*(A134-13469)/10000+2397)*(A134-13469)/10000+971),IF(A134&lt;=250730,INT(A134*0.42-8239),INT(A134*0.45-15761)))))</f>
        <v>51401</v>
      </c>
      <c r="D134" s="6">
        <f t="shared" si="20"/>
        <v>98838</v>
      </c>
      <c r="E134" s="18">
        <f t="shared" si="21"/>
        <v>43162</v>
      </c>
      <c r="F134" s="14">
        <f t="shared" si="22"/>
        <v>0.32067542253521125</v>
      </c>
    </row>
    <row r="135" spans="1:6" x14ac:dyDescent="0.3">
      <c r="A135" s="16">
        <v>143000</v>
      </c>
      <c r="B135" s="6">
        <f t="shared" si="19"/>
        <v>91179</v>
      </c>
      <c r="C135" s="17">
        <f t="shared" si="23"/>
        <v>51821</v>
      </c>
      <c r="D135" s="6">
        <f t="shared" si="20"/>
        <v>99418</v>
      </c>
      <c r="E135" s="18">
        <f t="shared" si="21"/>
        <v>43582</v>
      </c>
      <c r="F135" s="14">
        <f t="shared" si="22"/>
        <v>0.32153153846153848</v>
      </c>
    </row>
    <row r="136" spans="1:6" x14ac:dyDescent="0.3">
      <c r="A136" s="16">
        <v>144000</v>
      </c>
      <c r="B136" s="6">
        <f t="shared" si="19"/>
        <v>91759</v>
      </c>
      <c r="C136" s="17">
        <f t="shared" si="23"/>
        <v>52241</v>
      </c>
      <c r="D136" s="6">
        <f t="shared" si="20"/>
        <v>99998</v>
      </c>
      <c r="E136" s="18">
        <f t="shared" si="21"/>
        <v>44002</v>
      </c>
      <c r="F136" s="14">
        <f t="shared" si="22"/>
        <v>0.32237576388888889</v>
      </c>
    </row>
    <row r="137" spans="1:6" x14ac:dyDescent="0.3">
      <c r="A137" s="16">
        <v>145000</v>
      </c>
      <c r="B137" s="6">
        <f t="shared" si="19"/>
        <v>92339</v>
      </c>
      <c r="C137" s="17">
        <f t="shared" si="23"/>
        <v>52661</v>
      </c>
      <c r="D137" s="6">
        <f t="shared" si="20"/>
        <v>100578</v>
      </c>
      <c r="E137" s="18">
        <f t="shared" si="21"/>
        <v>44422</v>
      </c>
      <c r="F137" s="14">
        <f t="shared" si="22"/>
        <v>0.3232083448275862</v>
      </c>
    </row>
    <row r="138" spans="1:6" x14ac:dyDescent="0.3">
      <c r="A138" s="16">
        <v>146000</v>
      </c>
      <c r="B138" s="6">
        <f t="shared" si="19"/>
        <v>92919</v>
      </c>
      <c r="C138" s="17">
        <f t="shared" si="23"/>
        <v>53081</v>
      </c>
      <c r="D138" s="6">
        <f t="shared" si="20"/>
        <v>101158</v>
      </c>
      <c r="E138" s="18">
        <f t="shared" si="21"/>
        <v>44842</v>
      </c>
      <c r="F138" s="14">
        <f t="shared" si="22"/>
        <v>0.3240295205479452</v>
      </c>
    </row>
    <row r="139" spans="1:6" x14ac:dyDescent="0.3">
      <c r="A139" s="16">
        <v>147000</v>
      </c>
      <c r="B139" s="6">
        <f t="shared" si="19"/>
        <v>93499</v>
      </c>
      <c r="C139" s="17">
        <f t="shared" si="23"/>
        <v>53501</v>
      </c>
      <c r="D139" s="6">
        <f t="shared" si="20"/>
        <v>101738</v>
      </c>
      <c r="E139" s="18">
        <f t="shared" si="21"/>
        <v>45262</v>
      </c>
      <c r="F139" s="14">
        <f t="shared" si="22"/>
        <v>0.3248395238095238</v>
      </c>
    </row>
    <row r="140" spans="1:6" x14ac:dyDescent="0.3">
      <c r="A140" s="16">
        <v>148000</v>
      </c>
      <c r="B140" s="6">
        <f t="shared" si="19"/>
        <v>94079</v>
      </c>
      <c r="C140" s="17">
        <f t="shared" si="23"/>
        <v>53921</v>
      </c>
      <c r="D140" s="6">
        <f t="shared" si="20"/>
        <v>102318</v>
      </c>
      <c r="E140" s="18">
        <f t="shared" si="21"/>
        <v>45682</v>
      </c>
      <c r="F140" s="14">
        <f t="shared" si="22"/>
        <v>0.32563858108108101</v>
      </c>
    </row>
    <row r="141" spans="1:6" x14ac:dyDescent="0.3">
      <c r="A141" s="16">
        <v>149000</v>
      </c>
      <c r="B141" s="6">
        <f t="shared" si="19"/>
        <v>94659</v>
      </c>
      <c r="C141" s="17">
        <f t="shared" si="23"/>
        <v>54341</v>
      </c>
      <c r="D141" s="6">
        <f t="shared" si="20"/>
        <v>102898</v>
      </c>
      <c r="E141" s="18">
        <f t="shared" si="21"/>
        <v>46102</v>
      </c>
      <c r="F141" s="14">
        <f t="shared" si="22"/>
        <v>0.32642691275167784</v>
      </c>
    </row>
    <row r="142" spans="1:6" x14ac:dyDescent="0.3">
      <c r="A142" s="16">
        <v>150000</v>
      </c>
      <c r="B142" s="6">
        <f t="shared" si="19"/>
        <v>95239</v>
      </c>
      <c r="C142" s="17">
        <f t="shared" si="23"/>
        <v>54761</v>
      </c>
      <c r="D142" s="6">
        <f t="shared" si="20"/>
        <v>103478</v>
      </c>
      <c r="E142" s="18">
        <f t="shared" si="21"/>
        <v>46522</v>
      </c>
      <c r="F142" s="14">
        <f t="shared" si="22"/>
        <v>0.32720473333333333</v>
      </c>
    </row>
    <row r="143" spans="1:6" x14ac:dyDescent="0.3">
      <c r="A143" s="16">
        <v>151000</v>
      </c>
      <c r="B143" s="6">
        <f t="shared" si="19"/>
        <v>95819</v>
      </c>
      <c r="C143" s="17">
        <f t="shared" si="23"/>
        <v>55181</v>
      </c>
      <c r="D143" s="6">
        <f t="shared" si="20"/>
        <v>104058</v>
      </c>
      <c r="E143" s="18">
        <f t="shared" si="21"/>
        <v>46942</v>
      </c>
      <c r="F143" s="14">
        <f t="shared" si="22"/>
        <v>0.3279722516556291</v>
      </c>
    </row>
    <row r="144" spans="1:6" x14ac:dyDescent="0.3">
      <c r="A144" s="16">
        <v>152000</v>
      </c>
      <c r="B144" s="6">
        <f t="shared" si="19"/>
        <v>96399</v>
      </c>
      <c r="C144" s="17">
        <f t="shared" si="23"/>
        <v>55601</v>
      </c>
      <c r="D144" s="6">
        <f t="shared" si="20"/>
        <v>104638</v>
      </c>
      <c r="E144" s="18">
        <f t="shared" si="21"/>
        <v>47362</v>
      </c>
      <c r="F144" s="14">
        <f t="shared" si="22"/>
        <v>0.32872967105263157</v>
      </c>
    </row>
    <row r="145" spans="1:6" x14ac:dyDescent="0.3">
      <c r="A145" s="16">
        <v>153000</v>
      </c>
      <c r="B145" s="6">
        <f t="shared" si="19"/>
        <v>96979</v>
      </c>
      <c r="C145" s="17">
        <f t="shared" si="23"/>
        <v>56021</v>
      </c>
      <c r="D145" s="6">
        <f t="shared" si="20"/>
        <v>105218</v>
      </c>
      <c r="E145" s="18">
        <f t="shared" si="21"/>
        <v>47782</v>
      </c>
      <c r="F145" s="14">
        <f t="shared" si="22"/>
        <v>0.32947718954248362</v>
      </c>
    </row>
    <row r="146" spans="1:6" x14ac:dyDescent="0.3">
      <c r="A146" s="16">
        <v>154000</v>
      </c>
      <c r="B146" s="6">
        <f t="shared" si="19"/>
        <v>97559</v>
      </c>
      <c r="C146" s="17">
        <f t="shared" si="23"/>
        <v>56441</v>
      </c>
      <c r="D146" s="6">
        <f t="shared" si="20"/>
        <v>105798</v>
      </c>
      <c r="E146" s="18">
        <f t="shared" si="21"/>
        <v>48202</v>
      </c>
      <c r="F146" s="14">
        <f t="shared" si="22"/>
        <v>0.33021499999999998</v>
      </c>
    </row>
    <row r="147" spans="1:6" x14ac:dyDescent="0.3">
      <c r="A147" s="16">
        <v>155000</v>
      </c>
      <c r="B147" s="6">
        <f t="shared" si="19"/>
        <v>98139</v>
      </c>
      <c r="C147" s="17">
        <f t="shared" si="23"/>
        <v>56861</v>
      </c>
      <c r="D147" s="6">
        <f t="shared" ref="D147:D162" si="24">+A147-E147</f>
        <v>106378</v>
      </c>
      <c r="E147" s="18">
        <f t="shared" ref="E147:E162" si="25">IF(INT(A147/2)&lt;=8354,0,IF(INT(A147/2)&lt;=13469,INT((974.58*(INT(A147/2)-8354)/10000+1400)*(INT(A147/2)-8354)/10000),IF(INT(A147/2)&lt;=52881,INT((228.74*(INT(A147/2)-13469)/10000+2397)*(INT(A147/2)-13469)/10000+971),IF(INT(A147/2)&lt;=250730,INT(INT(A147/2)*0.42-8239),INT(INT(A147/2)*0.45-15761)))))*2</f>
        <v>48622</v>
      </c>
      <c r="F147" s="14">
        <f t="shared" ref="F147:F178" si="26">+E147/A147*1.055</f>
        <v>0.33094329032258063</v>
      </c>
    </row>
    <row r="148" spans="1:6" x14ac:dyDescent="0.3">
      <c r="A148" s="16">
        <v>156000</v>
      </c>
      <c r="B148" s="6">
        <f t="shared" si="19"/>
        <v>98719</v>
      </c>
      <c r="C148" s="17">
        <f t="shared" ref="C148:C158" si="27">IF(A148&lt;=8354,0,IF(A148&lt;=13469,INT((974.58*(A148-8354)/10000+1400)*(A148-8354)/10000),IF(A148&lt;=52881,INT((228.74*(A148-13469)/10000+2397)*(A148-13469)/10000+971),IF(A148&lt;=250730,INT(A148*0.42-8239),INT(A148*0.45-15761)))))</f>
        <v>57281</v>
      </c>
      <c r="D148" s="6">
        <f t="shared" si="24"/>
        <v>106958</v>
      </c>
      <c r="E148" s="18">
        <f t="shared" si="25"/>
        <v>49042</v>
      </c>
      <c r="F148" s="14">
        <f t="shared" si="26"/>
        <v>0.33166224358974361</v>
      </c>
    </row>
    <row r="149" spans="1:6" x14ac:dyDescent="0.3">
      <c r="A149" s="16">
        <v>157000</v>
      </c>
      <c r="B149" s="6">
        <f t="shared" si="19"/>
        <v>99299</v>
      </c>
      <c r="C149" s="17">
        <f t="shared" si="27"/>
        <v>57701</v>
      </c>
      <c r="D149" s="6">
        <f t="shared" si="24"/>
        <v>107538</v>
      </c>
      <c r="E149" s="18">
        <f t="shared" si="25"/>
        <v>49462</v>
      </c>
      <c r="F149" s="14">
        <f t="shared" si="26"/>
        <v>0.33237203821656047</v>
      </c>
    </row>
    <row r="150" spans="1:6" x14ac:dyDescent="0.3">
      <c r="A150" s="16">
        <v>158000</v>
      </c>
      <c r="B150" s="6">
        <f t="shared" si="19"/>
        <v>99879</v>
      </c>
      <c r="C150" s="17">
        <f t="shared" si="27"/>
        <v>58121</v>
      </c>
      <c r="D150" s="6">
        <f t="shared" si="24"/>
        <v>108118</v>
      </c>
      <c r="E150" s="18">
        <f t="shared" si="25"/>
        <v>49882</v>
      </c>
      <c r="F150" s="14">
        <f t="shared" si="26"/>
        <v>0.33307284810126581</v>
      </c>
    </row>
    <row r="151" spans="1:6" x14ac:dyDescent="0.3">
      <c r="A151" s="16">
        <v>159000</v>
      </c>
      <c r="B151" s="6">
        <f t="shared" si="19"/>
        <v>100459</v>
      </c>
      <c r="C151" s="17">
        <f t="shared" si="27"/>
        <v>58541</v>
      </c>
      <c r="D151" s="6">
        <f t="shared" si="24"/>
        <v>108698</v>
      </c>
      <c r="E151" s="18">
        <f t="shared" si="25"/>
        <v>50302</v>
      </c>
      <c r="F151" s="14">
        <f t="shared" si="26"/>
        <v>0.33376484276729562</v>
      </c>
    </row>
    <row r="152" spans="1:6" x14ac:dyDescent="0.3">
      <c r="A152" s="16">
        <v>160000</v>
      </c>
      <c r="B152" s="6">
        <f t="shared" si="19"/>
        <v>101039</v>
      </c>
      <c r="C152" s="17">
        <f t="shared" si="27"/>
        <v>58961</v>
      </c>
      <c r="D152" s="6">
        <f t="shared" si="24"/>
        <v>109278</v>
      </c>
      <c r="E152" s="18">
        <f t="shared" si="25"/>
        <v>50722</v>
      </c>
      <c r="F152" s="14">
        <f t="shared" si="26"/>
        <v>0.33444818749999994</v>
      </c>
    </row>
    <row r="153" spans="1:6" x14ac:dyDescent="0.3">
      <c r="A153" s="16">
        <v>161000</v>
      </c>
      <c r="B153" s="6">
        <f t="shared" si="19"/>
        <v>101619</v>
      </c>
      <c r="C153" s="17">
        <f t="shared" si="27"/>
        <v>59381</v>
      </c>
      <c r="D153" s="6">
        <f t="shared" si="24"/>
        <v>109858</v>
      </c>
      <c r="E153" s="18">
        <f t="shared" si="25"/>
        <v>51142</v>
      </c>
      <c r="F153" s="14">
        <f t="shared" si="26"/>
        <v>0.33512304347826083</v>
      </c>
    </row>
    <row r="154" spans="1:6" x14ac:dyDescent="0.3">
      <c r="A154" s="16">
        <v>162000</v>
      </c>
      <c r="B154" s="6">
        <f t="shared" si="19"/>
        <v>102199</v>
      </c>
      <c r="C154" s="17">
        <f t="shared" si="27"/>
        <v>59801</v>
      </c>
      <c r="D154" s="6">
        <f t="shared" si="24"/>
        <v>110438</v>
      </c>
      <c r="E154" s="18">
        <f t="shared" si="25"/>
        <v>51562</v>
      </c>
      <c r="F154" s="14">
        <f t="shared" si="26"/>
        <v>0.33578956790123454</v>
      </c>
    </row>
    <row r="155" spans="1:6" x14ac:dyDescent="0.3">
      <c r="A155" s="16">
        <v>163000</v>
      </c>
      <c r="B155" s="6">
        <f t="shared" si="19"/>
        <v>102779</v>
      </c>
      <c r="C155" s="17">
        <f t="shared" si="27"/>
        <v>60221</v>
      </c>
      <c r="D155" s="6">
        <f t="shared" si="24"/>
        <v>111018</v>
      </c>
      <c r="E155" s="18">
        <f t="shared" si="25"/>
        <v>51982</v>
      </c>
      <c r="F155" s="14">
        <f t="shared" si="26"/>
        <v>0.3364479141104294</v>
      </c>
    </row>
    <row r="156" spans="1:6" x14ac:dyDescent="0.3">
      <c r="A156" s="16">
        <v>164000</v>
      </c>
      <c r="B156" s="6">
        <f t="shared" si="19"/>
        <v>103359</v>
      </c>
      <c r="C156" s="17">
        <f t="shared" si="27"/>
        <v>60641</v>
      </c>
      <c r="D156" s="6">
        <f t="shared" si="24"/>
        <v>111598</v>
      </c>
      <c r="E156" s="18">
        <f t="shared" si="25"/>
        <v>52402</v>
      </c>
      <c r="F156" s="14">
        <f t="shared" si="26"/>
        <v>0.33709823170731706</v>
      </c>
    </row>
    <row r="157" spans="1:6" x14ac:dyDescent="0.3">
      <c r="A157" s="16">
        <v>165000</v>
      </c>
      <c r="B157" s="6">
        <f t="shared" si="19"/>
        <v>103939</v>
      </c>
      <c r="C157" s="17">
        <f t="shared" si="27"/>
        <v>61061</v>
      </c>
      <c r="D157" s="6">
        <f t="shared" si="24"/>
        <v>112178</v>
      </c>
      <c r="E157" s="18">
        <f t="shared" si="25"/>
        <v>52822</v>
      </c>
      <c r="F157" s="14">
        <f t="shared" si="26"/>
        <v>0.33774066666666663</v>
      </c>
    </row>
    <row r="158" spans="1:6" x14ac:dyDescent="0.3">
      <c r="A158" s="16">
        <v>166000</v>
      </c>
      <c r="B158" s="6">
        <f t="shared" si="19"/>
        <v>104519</v>
      </c>
      <c r="C158" s="17">
        <f t="shared" si="27"/>
        <v>61481</v>
      </c>
      <c r="D158" s="6">
        <f t="shared" si="24"/>
        <v>112758</v>
      </c>
      <c r="E158" s="18">
        <f t="shared" si="25"/>
        <v>53242</v>
      </c>
      <c r="F158" s="14">
        <f t="shared" si="26"/>
        <v>0.33837536144578312</v>
      </c>
    </row>
    <row r="159" spans="1:6" x14ac:dyDescent="0.3">
      <c r="A159" s="16">
        <v>167000</v>
      </c>
      <c r="B159" s="6">
        <f t="shared" si="19"/>
        <v>105099</v>
      </c>
      <c r="C159" s="17">
        <f t="shared" si="23"/>
        <v>61901</v>
      </c>
      <c r="D159" s="6">
        <f t="shared" si="24"/>
        <v>113338</v>
      </c>
      <c r="E159" s="18">
        <f t="shared" si="25"/>
        <v>53662</v>
      </c>
      <c r="F159" s="14">
        <f t="shared" si="26"/>
        <v>0.33900245508982035</v>
      </c>
    </row>
    <row r="160" spans="1:6" x14ac:dyDescent="0.3">
      <c r="A160" s="16">
        <v>168000</v>
      </c>
      <c r="B160" s="6">
        <f t="shared" si="19"/>
        <v>105679</v>
      </c>
      <c r="C160" s="17">
        <f t="shared" si="23"/>
        <v>62321</v>
      </c>
      <c r="D160" s="6">
        <f t="shared" si="24"/>
        <v>113918</v>
      </c>
      <c r="E160" s="18">
        <f t="shared" si="25"/>
        <v>54082</v>
      </c>
      <c r="F160" s="14">
        <f t="shared" si="26"/>
        <v>0.33962208333333332</v>
      </c>
    </row>
    <row r="161" spans="1:6" x14ac:dyDescent="0.3">
      <c r="A161" s="16">
        <v>169000</v>
      </c>
      <c r="B161" s="6">
        <f t="shared" si="19"/>
        <v>106259</v>
      </c>
      <c r="C161" s="17">
        <f t="shared" si="23"/>
        <v>62741</v>
      </c>
      <c r="D161" s="6">
        <f t="shared" si="24"/>
        <v>114498</v>
      </c>
      <c r="E161" s="18">
        <f t="shared" si="25"/>
        <v>54502</v>
      </c>
      <c r="F161" s="14">
        <f t="shared" si="26"/>
        <v>0.34023437869822487</v>
      </c>
    </row>
    <row r="162" spans="1:6" x14ac:dyDescent="0.3">
      <c r="A162" s="16">
        <v>170000</v>
      </c>
      <c r="B162" s="6">
        <f t="shared" si="19"/>
        <v>106839</v>
      </c>
      <c r="C162" s="17">
        <f t="shared" ref="C162:C192" si="28">IF(A162&lt;=8354,0,IF(A162&lt;=13469,INT((974.58*(A162-8354)/10000+1400)*(A162-8354)/10000),IF(A162&lt;=52881,INT((228.74*(A162-13469)/10000+2397)*(A162-13469)/10000+971),IF(A162&lt;=250730,INT(A162*0.42-8239),INT(A162*0.45-15761)))))</f>
        <v>63161</v>
      </c>
      <c r="D162" s="6">
        <f t="shared" si="24"/>
        <v>115078</v>
      </c>
      <c r="E162" s="18">
        <f t="shared" si="25"/>
        <v>54922</v>
      </c>
      <c r="F162" s="14">
        <f t="shared" si="26"/>
        <v>0.34083947058823527</v>
      </c>
    </row>
    <row r="163" spans="1:6" x14ac:dyDescent="0.3">
      <c r="A163" s="16">
        <v>171000</v>
      </c>
      <c r="B163" s="6">
        <f>+A163-C163</f>
        <v>107419</v>
      </c>
      <c r="C163" s="17">
        <f t="shared" si="28"/>
        <v>63581</v>
      </c>
      <c r="D163" s="6">
        <f>+A163-E163</f>
        <v>115658</v>
      </c>
      <c r="E163" s="18">
        <f>IF(INT(A163/2)&lt;=8354,0,IF(INT(A163/2)&lt;=13469,INT((974.58*(INT(A163/2)-8354)/10000+1400)*(INT(A163/2)-8354)/10000),IF(INT(A163/2)&lt;=52881,INT((228.74*(INT(A163/2)-13469)/10000+2397)*(INT(A163/2)-13469)/10000+971),IF(INT(A163/2)&lt;=250730,INT(INT(A163/2)*0.42-8239),INT(INT(A163/2)*0.45-15761)))))*2</f>
        <v>55342</v>
      </c>
      <c r="F163" s="14">
        <f t="shared" si="26"/>
        <v>0.34143748538011692</v>
      </c>
    </row>
    <row r="164" spans="1:6" x14ac:dyDescent="0.3">
      <c r="A164" s="16">
        <v>172000</v>
      </c>
      <c r="B164" s="6">
        <f>+A164-C164</f>
        <v>107999</v>
      </c>
      <c r="C164" s="17">
        <f>IF(A164&lt;=8354,0,IF(A164&lt;=13469,INT((974.58*(A164-8354)/10000+1400)*(A164-8354)/10000),IF(A164&lt;=52881,INT((228.74*(A164-13469)/10000+2397)*(A164-13469)/10000+971),IF(A164&lt;=250730,INT(A164*0.42-8239),INT(A164*0.45-15761)))))</f>
        <v>64001</v>
      </c>
      <c r="D164" s="6">
        <f>+A164-E164</f>
        <v>116238</v>
      </c>
      <c r="E164" s="18">
        <f>IF(INT(A164/2)&lt;=8354,0,IF(INT(A164/2)&lt;=13469,INT((974.58*(INT(A164/2)-8354)/10000+1400)*(INT(A164/2)-8354)/10000),IF(INT(A164/2)&lt;=52881,INT((228.74*(INT(A164/2)-13469)/10000+2397)*(INT(A164/2)-13469)/10000+971),IF(INT(A164/2)&lt;=250730,INT(INT(A164/2)*0.42-8239),INT(INT(A164/2)*0.45-15761)))))*2</f>
        <v>55762</v>
      </c>
      <c r="F164" s="14">
        <f t="shared" si="26"/>
        <v>0.3420285465116279</v>
      </c>
    </row>
    <row r="165" spans="1:6" x14ac:dyDescent="0.3">
      <c r="A165" s="16">
        <v>173000</v>
      </c>
      <c r="B165" s="6">
        <f t="shared" ref="B165:B192" si="29">+A165-C165</f>
        <v>108579</v>
      </c>
      <c r="C165" s="17">
        <f t="shared" si="28"/>
        <v>64421</v>
      </c>
      <c r="D165" s="6">
        <f t="shared" ref="D165:D192" si="30">+A165-E165</f>
        <v>116818</v>
      </c>
      <c r="E165" s="18">
        <f t="shared" ref="E165:E192" si="31">IF(INT(A165/2)&lt;=8354,0,IF(INT(A165/2)&lt;=13469,INT((974.58*(INT(A165/2)-8354)/10000+1400)*(INT(A165/2)-8354)/10000),IF(INT(A165/2)&lt;=52881,INT((228.74*(INT(A165/2)-13469)/10000+2397)*(INT(A165/2)-13469)/10000+971),IF(INT(A165/2)&lt;=250730,INT(INT(A165/2)*0.42-8239),INT(INT(A165/2)*0.45-15761)))))*2</f>
        <v>56182</v>
      </c>
      <c r="F165" s="14">
        <f t="shared" si="26"/>
        <v>0.34261277456647399</v>
      </c>
    </row>
    <row r="166" spans="1:6" x14ac:dyDescent="0.3">
      <c r="A166" s="16">
        <v>174000</v>
      </c>
      <c r="B166" s="6">
        <f t="shared" si="29"/>
        <v>109159</v>
      </c>
      <c r="C166" s="17">
        <f t="shared" si="28"/>
        <v>64841</v>
      </c>
      <c r="D166" s="6">
        <f t="shared" si="30"/>
        <v>117398</v>
      </c>
      <c r="E166" s="18">
        <f t="shared" si="31"/>
        <v>56602</v>
      </c>
      <c r="F166" s="14">
        <f t="shared" si="26"/>
        <v>0.34319028735632179</v>
      </c>
    </row>
    <row r="167" spans="1:6" x14ac:dyDescent="0.3">
      <c r="A167" s="16">
        <v>175000</v>
      </c>
      <c r="B167" s="6">
        <f t="shared" si="29"/>
        <v>109739</v>
      </c>
      <c r="C167" s="17">
        <f t="shared" si="28"/>
        <v>65261</v>
      </c>
      <c r="D167" s="6">
        <f t="shared" si="30"/>
        <v>117978</v>
      </c>
      <c r="E167" s="18">
        <f t="shared" si="31"/>
        <v>57022</v>
      </c>
      <c r="F167" s="14">
        <f t="shared" si="26"/>
        <v>0.34376119999999999</v>
      </c>
    </row>
    <row r="168" spans="1:6" x14ac:dyDescent="0.3">
      <c r="A168" s="16">
        <v>176000</v>
      </c>
      <c r="B168" s="6">
        <f t="shared" si="29"/>
        <v>110319</v>
      </c>
      <c r="C168" s="17">
        <f t="shared" si="28"/>
        <v>65681</v>
      </c>
      <c r="D168" s="6">
        <f t="shared" si="30"/>
        <v>118558</v>
      </c>
      <c r="E168" s="18">
        <f t="shared" si="31"/>
        <v>57442</v>
      </c>
      <c r="F168" s="14">
        <f t="shared" si="26"/>
        <v>0.34432562500000002</v>
      </c>
    </row>
    <row r="169" spans="1:6" x14ac:dyDescent="0.3">
      <c r="A169" s="16">
        <v>177000</v>
      </c>
      <c r="B169" s="6">
        <f t="shared" si="29"/>
        <v>110899</v>
      </c>
      <c r="C169" s="17">
        <f t="shared" si="28"/>
        <v>66101</v>
      </c>
      <c r="D169" s="6">
        <f t="shared" si="30"/>
        <v>119138</v>
      </c>
      <c r="E169" s="18">
        <f t="shared" si="31"/>
        <v>57862</v>
      </c>
      <c r="F169" s="14">
        <f t="shared" si="26"/>
        <v>0.34488367231638412</v>
      </c>
    </row>
    <row r="170" spans="1:6" x14ac:dyDescent="0.3">
      <c r="A170" s="16">
        <v>178000</v>
      </c>
      <c r="B170" s="6">
        <f t="shared" si="29"/>
        <v>111479</v>
      </c>
      <c r="C170" s="17">
        <f t="shared" si="28"/>
        <v>66521</v>
      </c>
      <c r="D170" s="6">
        <f t="shared" si="30"/>
        <v>119718</v>
      </c>
      <c r="E170" s="18">
        <f t="shared" si="31"/>
        <v>58282</v>
      </c>
      <c r="F170" s="14">
        <f t="shared" si="26"/>
        <v>0.34543544943820226</v>
      </c>
    </row>
    <row r="171" spans="1:6" x14ac:dyDescent="0.3">
      <c r="A171" s="16">
        <v>179000</v>
      </c>
      <c r="B171" s="6">
        <f t="shared" si="29"/>
        <v>112059</v>
      </c>
      <c r="C171" s="17">
        <f t="shared" si="28"/>
        <v>66941</v>
      </c>
      <c r="D171" s="6">
        <f t="shared" si="30"/>
        <v>120298</v>
      </c>
      <c r="E171" s="18">
        <f t="shared" si="31"/>
        <v>58702</v>
      </c>
      <c r="F171" s="14">
        <f t="shared" si="26"/>
        <v>0.34598106145251395</v>
      </c>
    </row>
    <row r="172" spans="1:6" x14ac:dyDescent="0.3">
      <c r="A172" s="16">
        <v>180000</v>
      </c>
      <c r="B172" s="6">
        <f t="shared" si="29"/>
        <v>112639</v>
      </c>
      <c r="C172" s="17">
        <f t="shared" si="28"/>
        <v>67361</v>
      </c>
      <c r="D172" s="6">
        <f t="shared" si="30"/>
        <v>120878</v>
      </c>
      <c r="E172" s="18">
        <f t="shared" si="31"/>
        <v>59122</v>
      </c>
      <c r="F172" s="14">
        <f t="shared" si="26"/>
        <v>0.3465206111111111</v>
      </c>
    </row>
    <row r="173" spans="1:6" x14ac:dyDescent="0.3">
      <c r="A173" s="16">
        <v>181000</v>
      </c>
      <c r="B173" s="6">
        <f t="shared" si="29"/>
        <v>113219</v>
      </c>
      <c r="C173" s="17">
        <f t="shared" si="28"/>
        <v>67781</v>
      </c>
      <c r="D173" s="6">
        <f t="shared" si="30"/>
        <v>121458</v>
      </c>
      <c r="E173" s="18">
        <f t="shared" si="31"/>
        <v>59542</v>
      </c>
      <c r="F173" s="14">
        <f t="shared" si="26"/>
        <v>0.34705419889502764</v>
      </c>
    </row>
    <row r="174" spans="1:6" x14ac:dyDescent="0.3">
      <c r="A174" s="16">
        <v>182000</v>
      </c>
      <c r="B174" s="6">
        <f t="shared" si="29"/>
        <v>113799</v>
      </c>
      <c r="C174" s="17">
        <f t="shared" si="28"/>
        <v>68201</v>
      </c>
      <c r="D174" s="6">
        <f t="shared" si="30"/>
        <v>122038</v>
      </c>
      <c r="E174" s="18">
        <f t="shared" si="31"/>
        <v>59962</v>
      </c>
      <c r="F174" s="14">
        <f t="shared" si="26"/>
        <v>0.34758192307692309</v>
      </c>
    </row>
    <row r="175" spans="1:6" x14ac:dyDescent="0.3">
      <c r="A175" s="16">
        <v>183000</v>
      </c>
      <c r="B175" s="6">
        <f t="shared" si="29"/>
        <v>114379</v>
      </c>
      <c r="C175" s="17">
        <f t="shared" si="28"/>
        <v>68621</v>
      </c>
      <c r="D175" s="6">
        <f t="shared" si="30"/>
        <v>122618</v>
      </c>
      <c r="E175" s="18">
        <f t="shared" si="31"/>
        <v>60382</v>
      </c>
      <c r="F175" s="14">
        <f t="shared" si="26"/>
        <v>0.34810387978142077</v>
      </c>
    </row>
    <row r="176" spans="1:6" x14ac:dyDescent="0.3">
      <c r="A176" s="16">
        <v>184000</v>
      </c>
      <c r="B176" s="6">
        <f t="shared" si="29"/>
        <v>114959</v>
      </c>
      <c r="C176" s="17">
        <f t="shared" si="28"/>
        <v>69041</v>
      </c>
      <c r="D176" s="6">
        <f t="shared" si="30"/>
        <v>123198</v>
      </c>
      <c r="E176" s="18">
        <f t="shared" si="31"/>
        <v>60802</v>
      </c>
      <c r="F176" s="14">
        <f t="shared" si="26"/>
        <v>0.3486201630434782</v>
      </c>
    </row>
    <row r="177" spans="1:6" x14ac:dyDescent="0.3">
      <c r="A177" s="16">
        <v>185000</v>
      </c>
      <c r="B177" s="6">
        <f t="shared" si="29"/>
        <v>115539</v>
      </c>
      <c r="C177" s="17">
        <f t="shared" si="28"/>
        <v>69461</v>
      </c>
      <c r="D177" s="6">
        <f t="shared" si="30"/>
        <v>123778</v>
      </c>
      <c r="E177" s="18">
        <f t="shared" si="31"/>
        <v>61222</v>
      </c>
      <c r="F177" s="14">
        <f t="shared" si="26"/>
        <v>0.34913086486486483</v>
      </c>
    </row>
    <row r="178" spans="1:6" x14ac:dyDescent="0.3">
      <c r="A178" s="16">
        <v>186000</v>
      </c>
      <c r="B178" s="6">
        <f t="shared" si="29"/>
        <v>116119</v>
      </c>
      <c r="C178" s="17">
        <f t="shared" si="28"/>
        <v>69881</v>
      </c>
      <c r="D178" s="6">
        <f t="shared" si="30"/>
        <v>124358</v>
      </c>
      <c r="E178" s="18">
        <f t="shared" si="31"/>
        <v>61642</v>
      </c>
      <c r="F178" s="14">
        <f t="shared" si="26"/>
        <v>0.34963607526881718</v>
      </c>
    </row>
    <row r="179" spans="1:6" x14ac:dyDescent="0.3">
      <c r="A179" s="16">
        <v>187000</v>
      </c>
      <c r="B179" s="6">
        <f t="shared" si="29"/>
        <v>116699</v>
      </c>
      <c r="C179" s="17">
        <f t="shared" si="28"/>
        <v>70301</v>
      </c>
      <c r="D179" s="6">
        <f t="shared" si="30"/>
        <v>124938</v>
      </c>
      <c r="E179" s="18">
        <f t="shared" si="31"/>
        <v>62062</v>
      </c>
      <c r="F179" s="14">
        <f t="shared" ref="F179:F192" si="32">+E179/A179*1.055</f>
        <v>0.35013588235294113</v>
      </c>
    </row>
    <row r="180" spans="1:6" x14ac:dyDescent="0.3">
      <c r="A180" s="16">
        <v>188000</v>
      </c>
      <c r="B180" s="6">
        <f t="shared" si="29"/>
        <v>117279</v>
      </c>
      <c r="C180" s="17">
        <f t="shared" si="28"/>
        <v>70721</v>
      </c>
      <c r="D180" s="6">
        <f t="shared" si="30"/>
        <v>125518</v>
      </c>
      <c r="E180" s="18">
        <f t="shared" si="31"/>
        <v>62482</v>
      </c>
      <c r="F180" s="14">
        <f t="shared" si="32"/>
        <v>0.35063037234042554</v>
      </c>
    </row>
    <row r="181" spans="1:6" x14ac:dyDescent="0.3">
      <c r="A181" s="16">
        <v>189000</v>
      </c>
      <c r="B181" s="6">
        <f t="shared" si="29"/>
        <v>117859</v>
      </c>
      <c r="C181" s="17">
        <f t="shared" si="28"/>
        <v>71141</v>
      </c>
      <c r="D181" s="6">
        <f t="shared" si="30"/>
        <v>126098</v>
      </c>
      <c r="E181" s="18">
        <f t="shared" si="31"/>
        <v>62902</v>
      </c>
      <c r="F181" s="14">
        <f t="shared" si="32"/>
        <v>0.35111962962962961</v>
      </c>
    </row>
    <row r="182" spans="1:6" x14ac:dyDescent="0.3">
      <c r="A182" s="16">
        <v>190000</v>
      </c>
      <c r="B182" s="6">
        <f t="shared" si="29"/>
        <v>118439</v>
      </c>
      <c r="C182" s="17">
        <f t="shared" si="28"/>
        <v>71561</v>
      </c>
      <c r="D182" s="6">
        <f t="shared" si="30"/>
        <v>126678</v>
      </c>
      <c r="E182" s="18">
        <f t="shared" si="31"/>
        <v>63322</v>
      </c>
      <c r="F182" s="14">
        <f t="shared" si="32"/>
        <v>0.35160373684210527</v>
      </c>
    </row>
    <row r="183" spans="1:6" x14ac:dyDescent="0.3">
      <c r="A183" s="16">
        <v>191000</v>
      </c>
      <c r="B183" s="6">
        <f t="shared" si="29"/>
        <v>119019</v>
      </c>
      <c r="C183" s="17">
        <f t="shared" si="28"/>
        <v>71981</v>
      </c>
      <c r="D183" s="6">
        <f t="shared" si="30"/>
        <v>127258</v>
      </c>
      <c r="E183" s="18">
        <f t="shared" si="31"/>
        <v>63742</v>
      </c>
      <c r="F183" s="14">
        <f t="shared" si="32"/>
        <v>0.35208277486910994</v>
      </c>
    </row>
    <row r="184" spans="1:6" x14ac:dyDescent="0.3">
      <c r="A184" s="16">
        <v>192000</v>
      </c>
      <c r="B184" s="6">
        <f t="shared" si="29"/>
        <v>119599</v>
      </c>
      <c r="C184" s="17">
        <f t="shared" si="28"/>
        <v>72401</v>
      </c>
      <c r="D184" s="6">
        <f t="shared" si="30"/>
        <v>127838</v>
      </c>
      <c r="E184" s="18">
        <f t="shared" si="31"/>
        <v>64162</v>
      </c>
      <c r="F184" s="14">
        <f t="shared" si="32"/>
        <v>0.35255682291666668</v>
      </c>
    </row>
    <row r="185" spans="1:6" x14ac:dyDescent="0.3">
      <c r="A185" s="16">
        <v>193000</v>
      </c>
      <c r="B185" s="6">
        <f t="shared" si="29"/>
        <v>120179</v>
      </c>
      <c r="C185" s="17">
        <f t="shared" si="28"/>
        <v>72821</v>
      </c>
      <c r="D185" s="6">
        <f t="shared" si="30"/>
        <v>128418</v>
      </c>
      <c r="E185" s="18">
        <f t="shared" si="31"/>
        <v>64582</v>
      </c>
      <c r="F185" s="14">
        <f t="shared" si="32"/>
        <v>0.35302595854922281</v>
      </c>
    </row>
    <row r="186" spans="1:6" x14ac:dyDescent="0.3">
      <c r="A186" s="16">
        <v>194000</v>
      </c>
      <c r="B186" s="6">
        <f t="shared" si="29"/>
        <v>120759</v>
      </c>
      <c r="C186" s="17">
        <f t="shared" si="28"/>
        <v>73241</v>
      </c>
      <c r="D186" s="6">
        <f t="shared" si="30"/>
        <v>128998</v>
      </c>
      <c r="E186" s="18">
        <f t="shared" si="31"/>
        <v>65002</v>
      </c>
      <c r="F186" s="14">
        <f t="shared" si="32"/>
        <v>0.35349025773195875</v>
      </c>
    </row>
    <row r="187" spans="1:6" x14ac:dyDescent="0.3">
      <c r="A187" s="16">
        <v>195000</v>
      </c>
      <c r="B187" s="6">
        <f t="shared" si="29"/>
        <v>121339</v>
      </c>
      <c r="C187" s="17">
        <f t="shared" si="28"/>
        <v>73661</v>
      </c>
      <c r="D187" s="6">
        <f t="shared" si="30"/>
        <v>129578</v>
      </c>
      <c r="E187" s="18">
        <f t="shared" si="31"/>
        <v>65422</v>
      </c>
      <c r="F187" s="14">
        <f t="shared" si="32"/>
        <v>0.35394979487179484</v>
      </c>
    </row>
    <row r="188" spans="1:6" x14ac:dyDescent="0.3">
      <c r="A188" s="16">
        <v>196000</v>
      </c>
      <c r="B188" s="6">
        <f t="shared" si="29"/>
        <v>121919</v>
      </c>
      <c r="C188" s="17">
        <f t="shared" si="28"/>
        <v>74081</v>
      </c>
      <c r="D188" s="6">
        <f t="shared" si="30"/>
        <v>130158</v>
      </c>
      <c r="E188" s="18">
        <f t="shared" si="31"/>
        <v>65842</v>
      </c>
      <c r="F188" s="14">
        <f t="shared" si="32"/>
        <v>0.35440464285714279</v>
      </c>
    </row>
    <row r="189" spans="1:6" x14ac:dyDescent="0.3">
      <c r="A189" s="16">
        <v>197000</v>
      </c>
      <c r="B189" s="6">
        <f t="shared" si="29"/>
        <v>122499</v>
      </c>
      <c r="C189" s="17">
        <f t="shared" si="28"/>
        <v>74501</v>
      </c>
      <c r="D189" s="6">
        <f t="shared" si="30"/>
        <v>130738</v>
      </c>
      <c r="E189" s="18">
        <f t="shared" si="31"/>
        <v>66262</v>
      </c>
      <c r="F189" s="14">
        <f t="shared" si="32"/>
        <v>0.35485487309644664</v>
      </c>
    </row>
    <row r="190" spans="1:6" x14ac:dyDescent="0.3">
      <c r="A190" s="16">
        <v>198000</v>
      </c>
      <c r="B190" s="6">
        <f t="shared" si="29"/>
        <v>123079</v>
      </c>
      <c r="C190" s="17">
        <f t="shared" si="28"/>
        <v>74921</v>
      </c>
      <c r="D190" s="6">
        <f t="shared" si="30"/>
        <v>131318</v>
      </c>
      <c r="E190" s="18">
        <f t="shared" si="31"/>
        <v>66682</v>
      </c>
      <c r="F190" s="14">
        <f t="shared" si="32"/>
        <v>0.35530055555555556</v>
      </c>
    </row>
    <row r="191" spans="1:6" x14ac:dyDescent="0.3">
      <c r="A191" s="16">
        <v>199000</v>
      </c>
      <c r="B191" s="6">
        <f t="shared" si="29"/>
        <v>123659</v>
      </c>
      <c r="C191" s="17">
        <f t="shared" si="28"/>
        <v>75341</v>
      </c>
      <c r="D191" s="6">
        <f t="shared" si="30"/>
        <v>131898</v>
      </c>
      <c r="E191" s="18">
        <f t="shared" si="31"/>
        <v>67102</v>
      </c>
      <c r="F191" s="14">
        <f t="shared" si="32"/>
        <v>0.35574175879396985</v>
      </c>
    </row>
    <row r="192" spans="1:6" x14ac:dyDescent="0.3">
      <c r="A192" s="16">
        <v>200000</v>
      </c>
      <c r="B192" s="6">
        <f t="shared" si="29"/>
        <v>124239</v>
      </c>
      <c r="C192" s="17">
        <f t="shared" si="28"/>
        <v>75761</v>
      </c>
      <c r="D192" s="6">
        <f t="shared" si="30"/>
        <v>132478</v>
      </c>
      <c r="E192" s="18">
        <f t="shared" si="31"/>
        <v>67522</v>
      </c>
      <c r="F192" s="14">
        <f t="shared" si="32"/>
        <v>0.35617854999999998</v>
      </c>
    </row>
    <row r="193" spans="1:5" x14ac:dyDescent="0.3">
      <c r="A193" s="16"/>
      <c r="B193" s="6"/>
      <c r="C193" s="17"/>
      <c r="D193" s="6"/>
      <c r="E193" s="18"/>
    </row>
    <row r="194" spans="1:5" x14ac:dyDescent="0.3">
      <c r="A194" s="16"/>
      <c r="B194" s="6"/>
      <c r="C194" s="17"/>
      <c r="D194" s="6"/>
      <c r="E194" s="18"/>
    </row>
    <row r="195" spans="1:5" x14ac:dyDescent="0.3">
      <c r="A195" s="16"/>
      <c r="B195" s="6"/>
      <c r="C195" s="17"/>
      <c r="D195" s="6"/>
      <c r="E195" s="18"/>
    </row>
    <row r="196" spans="1:5" x14ac:dyDescent="0.3">
      <c r="A196" s="16"/>
      <c r="B196" s="6"/>
      <c r="C196" s="17"/>
      <c r="D196" s="6"/>
      <c r="E196" s="18"/>
    </row>
    <row r="197" spans="1:5" x14ac:dyDescent="0.3">
      <c r="A197" s="16"/>
      <c r="B197" s="6"/>
      <c r="C197" s="17"/>
      <c r="D197" s="6"/>
      <c r="E197" s="18"/>
    </row>
    <row r="198" spans="1:5" x14ac:dyDescent="0.3">
      <c r="A198" s="16"/>
      <c r="B198" s="6"/>
      <c r="C198" s="17"/>
      <c r="D198" s="6"/>
      <c r="E198" s="18"/>
    </row>
    <row r="199" spans="1:5" x14ac:dyDescent="0.3">
      <c r="A199" s="16"/>
      <c r="B199" s="6"/>
      <c r="C199" s="17"/>
      <c r="D199" s="6"/>
      <c r="E199" s="18"/>
    </row>
    <row r="200" spans="1:5" x14ac:dyDescent="0.3">
      <c r="A200" s="16"/>
      <c r="B200" s="6"/>
      <c r="C200" s="17"/>
      <c r="D200" s="6"/>
      <c r="E200" s="18"/>
    </row>
    <row r="201" spans="1:5" x14ac:dyDescent="0.3">
      <c r="A201" s="16"/>
      <c r="B201" s="6"/>
      <c r="C201" s="17"/>
      <c r="D201" s="6"/>
      <c r="E201" s="18"/>
    </row>
    <row r="202" spans="1:5" x14ac:dyDescent="0.3">
      <c r="A202" s="16"/>
      <c r="B202" s="6"/>
      <c r="C202" s="17"/>
      <c r="D202" s="6"/>
      <c r="E202" s="18"/>
    </row>
    <row r="203" spans="1:5" x14ac:dyDescent="0.3">
      <c r="A203" s="16"/>
      <c r="B203" s="6"/>
      <c r="C203" s="17"/>
      <c r="D203" s="6"/>
      <c r="E203" s="18"/>
    </row>
    <row r="204" spans="1:5" x14ac:dyDescent="0.3">
      <c r="A204" s="16"/>
      <c r="B204" s="6"/>
      <c r="C204" s="17"/>
      <c r="D204" s="6"/>
      <c r="E204" s="18"/>
    </row>
    <row r="205" spans="1:5" x14ac:dyDescent="0.3">
      <c r="A205" s="16"/>
      <c r="B205" s="6"/>
      <c r="C205" s="17"/>
      <c r="D205" s="6"/>
      <c r="E205" s="18"/>
    </row>
    <row r="206" spans="1:5" x14ac:dyDescent="0.3">
      <c r="A206" s="16"/>
      <c r="B206" s="6"/>
      <c r="C206" s="17"/>
      <c r="D206" s="6"/>
      <c r="E206" s="18"/>
    </row>
    <row r="207" spans="1:5" x14ac:dyDescent="0.3">
      <c r="A207" s="16"/>
      <c r="B207" s="6"/>
      <c r="C207" s="17"/>
      <c r="D207" s="6"/>
      <c r="E207" s="18"/>
    </row>
    <row r="208" spans="1:5" x14ac:dyDescent="0.3">
      <c r="A208" s="16"/>
      <c r="B208" s="6"/>
      <c r="C208" s="17"/>
      <c r="D208" s="6"/>
      <c r="E208" s="18"/>
    </row>
    <row r="209" spans="1:5" x14ac:dyDescent="0.3">
      <c r="A209" s="16"/>
      <c r="B209" s="6"/>
      <c r="C209" s="17"/>
      <c r="D209" s="6"/>
      <c r="E209" s="18"/>
    </row>
    <row r="210" spans="1:5" x14ac:dyDescent="0.3">
      <c r="A210" s="16"/>
      <c r="B210" s="6"/>
      <c r="C210" s="17"/>
      <c r="D210" s="6"/>
      <c r="E210" s="18"/>
    </row>
    <row r="211" spans="1:5" x14ac:dyDescent="0.3">
      <c r="A211" s="16"/>
      <c r="B211" s="6"/>
      <c r="C211" s="17"/>
      <c r="D211" s="6"/>
      <c r="E211" s="18"/>
    </row>
    <row r="212" spans="1:5" x14ac:dyDescent="0.3">
      <c r="A212" s="16"/>
      <c r="B212" s="6"/>
      <c r="C212" s="17"/>
      <c r="D212" s="6"/>
      <c r="E212" s="18"/>
    </row>
    <row r="213" spans="1:5" x14ac:dyDescent="0.3">
      <c r="A213" s="16"/>
      <c r="B213" s="6"/>
      <c r="C213" s="17"/>
      <c r="D213" s="6"/>
      <c r="E213" s="18"/>
    </row>
    <row r="214" spans="1:5" x14ac:dyDescent="0.3">
      <c r="A214" s="16"/>
      <c r="B214" s="6"/>
      <c r="C214" s="17"/>
      <c r="D214" s="6"/>
      <c r="E214" s="18"/>
    </row>
    <row r="215" spans="1:5" x14ac:dyDescent="0.3">
      <c r="A215" s="16"/>
      <c r="B215" s="6"/>
      <c r="C215" s="17"/>
      <c r="D215" s="6"/>
      <c r="E215" s="18"/>
    </row>
    <row r="216" spans="1:5" x14ac:dyDescent="0.3">
      <c r="A216" s="16"/>
      <c r="B216" s="6"/>
      <c r="C216" s="17"/>
      <c r="D216" s="6"/>
      <c r="E216" s="18"/>
    </row>
    <row r="217" spans="1:5" x14ac:dyDescent="0.3">
      <c r="A217" s="16"/>
      <c r="B217" s="6"/>
      <c r="C217" s="17"/>
      <c r="D217" s="6"/>
      <c r="E217" s="18"/>
    </row>
    <row r="218" spans="1:5" x14ac:dyDescent="0.3">
      <c r="A218" s="16"/>
      <c r="B218" s="6"/>
      <c r="C218" s="17"/>
      <c r="D218" s="6"/>
      <c r="E218" s="18"/>
    </row>
    <row r="219" spans="1:5" x14ac:dyDescent="0.3">
      <c r="A219" s="16"/>
      <c r="B219" s="6"/>
      <c r="C219" s="17"/>
      <c r="D219" s="6"/>
      <c r="E219" s="18"/>
    </row>
    <row r="220" spans="1:5" x14ac:dyDescent="0.3">
      <c r="A220" s="16"/>
      <c r="B220" s="6"/>
      <c r="C220" s="17"/>
      <c r="D220" s="6"/>
      <c r="E220" s="18"/>
    </row>
    <row r="221" spans="1:5" x14ac:dyDescent="0.3">
      <c r="A221" s="16"/>
      <c r="B221" s="6"/>
      <c r="C221" s="17"/>
      <c r="D221" s="6"/>
      <c r="E221" s="18"/>
    </row>
    <row r="222" spans="1:5" x14ac:dyDescent="0.3">
      <c r="A222" s="16"/>
      <c r="B222" s="6"/>
      <c r="C222" s="17"/>
      <c r="D222" s="6"/>
      <c r="E222" s="18"/>
    </row>
    <row r="223" spans="1:5" x14ac:dyDescent="0.3">
      <c r="A223" s="16"/>
      <c r="B223" s="6"/>
      <c r="C223" s="17"/>
      <c r="D223" s="6"/>
      <c r="E223" s="18"/>
    </row>
    <row r="224" spans="1:5" x14ac:dyDescent="0.3">
      <c r="A224" s="16"/>
      <c r="B224" s="6"/>
      <c r="C224" s="17"/>
      <c r="D224" s="6"/>
      <c r="E224" s="18"/>
    </row>
    <row r="225" spans="1:5" x14ac:dyDescent="0.3">
      <c r="A225" s="16"/>
      <c r="B225" s="6"/>
      <c r="C225" s="17"/>
      <c r="D225" s="6"/>
      <c r="E225" s="18"/>
    </row>
    <row r="226" spans="1:5" x14ac:dyDescent="0.3">
      <c r="A226" s="16"/>
      <c r="B226" s="6"/>
      <c r="C226" s="17"/>
      <c r="D226" s="6"/>
      <c r="E226" s="18"/>
    </row>
    <row r="227" spans="1:5" x14ac:dyDescent="0.3">
      <c r="A227" s="16"/>
      <c r="B227" s="6"/>
      <c r="C227" s="17"/>
      <c r="D227" s="6"/>
      <c r="E227" s="18"/>
    </row>
    <row r="228" spans="1:5" x14ac:dyDescent="0.3">
      <c r="A228" s="16"/>
      <c r="B228" s="6"/>
      <c r="C228" s="17"/>
      <c r="D228" s="6"/>
      <c r="E228" s="18"/>
    </row>
    <row r="229" spans="1:5" x14ac:dyDescent="0.3">
      <c r="A229" s="16"/>
      <c r="B229" s="6"/>
      <c r="C229" s="17"/>
      <c r="D229" s="6"/>
      <c r="E229" s="18"/>
    </row>
    <row r="230" spans="1:5" x14ac:dyDescent="0.3">
      <c r="A230" s="16"/>
      <c r="B230" s="6"/>
      <c r="C230" s="17"/>
      <c r="D230" s="6"/>
      <c r="E230" s="18"/>
    </row>
    <row r="231" spans="1:5" x14ac:dyDescent="0.3">
      <c r="A231" s="16"/>
      <c r="B231" s="6"/>
      <c r="C231" s="17"/>
      <c r="D231" s="6"/>
      <c r="E231" s="18"/>
    </row>
    <row r="232" spans="1:5" x14ac:dyDescent="0.3">
      <c r="A232" s="16"/>
      <c r="B232" s="6"/>
      <c r="C232" s="17"/>
      <c r="D232" s="6"/>
      <c r="E232" s="18"/>
    </row>
    <row r="233" spans="1:5" x14ac:dyDescent="0.3">
      <c r="A233" s="16"/>
      <c r="B233" s="6"/>
      <c r="C233" s="17"/>
      <c r="D233" s="6"/>
      <c r="E233" s="18"/>
    </row>
    <row r="234" spans="1:5" x14ac:dyDescent="0.3">
      <c r="A234" s="16"/>
      <c r="B234" s="6"/>
      <c r="C234" s="17"/>
      <c r="D234" s="6"/>
      <c r="E234" s="18"/>
    </row>
    <row r="235" spans="1:5" x14ac:dyDescent="0.3">
      <c r="A235" s="16"/>
      <c r="B235" s="6"/>
      <c r="C235" s="17"/>
      <c r="D235" s="6"/>
      <c r="E235" s="18"/>
    </row>
    <row r="236" spans="1:5" x14ac:dyDescent="0.3">
      <c r="A236" s="16"/>
      <c r="B236" s="6"/>
      <c r="C236" s="17"/>
      <c r="D236" s="6"/>
      <c r="E236" s="18"/>
    </row>
    <row r="237" spans="1:5" x14ac:dyDescent="0.3">
      <c r="A237" s="16"/>
      <c r="B237" s="6"/>
      <c r="C237" s="17"/>
      <c r="D237" s="6"/>
      <c r="E237" s="18"/>
    </row>
    <row r="238" spans="1:5" x14ac:dyDescent="0.3">
      <c r="A238" s="16"/>
      <c r="B238" s="6"/>
      <c r="C238" s="17"/>
      <c r="D238" s="6"/>
      <c r="E238" s="18"/>
    </row>
    <row r="239" spans="1:5" x14ac:dyDescent="0.3">
      <c r="A239" s="16"/>
      <c r="B239" s="6"/>
      <c r="C239" s="17"/>
      <c r="D239" s="6"/>
      <c r="E239" s="18"/>
    </row>
    <row r="240" spans="1:5" x14ac:dyDescent="0.3">
      <c r="A240" s="16"/>
      <c r="B240" s="6"/>
      <c r="C240" s="17"/>
      <c r="D240" s="6"/>
      <c r="E240" s="18"/>
    </row>
    <row r="241" spans="1:5" x14ac:dyDescent="0.3">
      <c r="A241" s="16"/>
      <c r="B241" s="6"/>
      <c r="C241" s="17"/>
      <c r="D241" s="6"/>
      <c r="E241" s="18"/>
    </row>
    <row r="242" spans="1:5" x14ac:dyDescent="0.3">
      <c r="A242" s="16"/>
      <c r="B242" s="6"/>
      <c r="C242" s="17"/>
      <c r="D242" s="6"/>
      <c r="E242" s="18"/>
    </row>
    <row r="243" spans="1:5" x14ac:dyDescent="0.3">
      <c r="A243" s="16"/>
      <c r="B243" s="6"/>
      <c r="C243" s="17"/>
      <c r="D243" s="6"/>
      <c r="E243" s="18"/>
    </row>
    <row r="244" spans="1:5" x14ac:dyDescent="0.3">
      <c r="A244" s="16"/>
      <c r="B244" s="6"/>
      <c r="C244" s="17"/>
      <c r="D244" s="6"/>
      <c r="E244" s="18"/>
    </row>
    <row r="245" spans="1:5" x14ac:dyDescent="0.3">
      <c r="A245" s="16"/>
      <c r="B245" s="6"/>
      <c r="C245" s="17"/>
      <c r="D245" s="6"/>
      <c r="E245" s="18"/>
    </row>
    <row r="246" spans="1:5" x14ac:dyDescent="0.3">
      <c r="A246" s="16"/>
      <c r="B246" s="6"/>
      <c r="C246" s="17"/>
      <c r="D246" s="6"/>
      <c r="E246" s="18"/>
    </row>
    <row r="247" spans="1:5" x14ac:dyDescent="0.3">
      <c r="A247" s="16"/>
      <c r="B247" s="6"/>
      <c r="C247" s="17"/>
      <c r="D247" s="6"/>
      <c r="E247" s="18"/>
    </row>
    <row r="248" spans="1:5" x14ac:dyDescent="0.3">
      <c r="A248" s="16"/>
      <c r="B248" s="6"/>
      <c r="C248" s="17"/>
      <c r="D248" s="6"/>
      <c r="E248" s="18"/>
    </row>
    <row r="249" spans="1:5" x14ac:dyDescent="0.3">
      <c r="A249" s="16"/>
      <c r="B249" s="6"/>
      <c r="C249" s="17"/>
      <c r="D249" s="6"/>
      <c r="E249" s="18"/>
    </row>
    <row r="250" spans="1:5" x14ac:dyDescent="0.3">
      <c r="A250" s="16"/>
      <c r="B250" s="6"/>
      <c r="C250" s="17"/>
      <c r="D250" s="6"/>
      <c r="E250" s="18"/>
    </row>
    <row r="251" spans="1:5" x14ac:dyDescent="0.3">
      <c r="A251" s="16"/>
      <c r="B251" s="6"/>
      <c r="C251" s="17"/>
      <c r="D251" s="6"/>
      <c r="E251" s="18"/>
    </row>
    <row r="252" spans="1:5" x14ac:dyDescent="0.3">
      <c r="A252" s="16"/>
      <c r="B252" s="6"/>
      <c r="C252" s="17"/>
      <c r="D252" s="6"/>
      <c r="E252" s="18"/>
    </row>
    <row r="253" spans="1:5" x14ac:dyDescent="0.3">
      <c r="A253" s="16"/>
      <c r="B253" s="6"/>
      <c r="C253" s="17"/>
      <c r="D253" s="6"/>
      <c r="E253" s="18"/>
    </row>
    <row r="254" spans="1:5" x14ac:dyDescent="0.3">
      <c r="A254" s="16"/>
      <c r="B254" s="6"/>
      <c r="C254" s="17"/>
      <c r="D254" s="6"/>
      <c r="E254" s="18"/>
    </row>
    <row r="255" spans="1:5" x14ac:dyDescent="0.3">
      <c r="A255" s="16"/>
      <c r="B255" s="6"/>
      <c r="C255" s="17"/>
      <c r="D255" s="6"/>
      <c r="E255" s="18"/>
    </row>
    <row r="256" spans="1:5" x14ac:dyDescent="0.3">
      <c r="A256" s="16"/>
      <c r="B256" s="6"/>
      <c r="C256" s="17"/>
      <c r="D256" s="6"/>
      <c r="E256" s="18"/>
    </row>
    <row r="257" spans="1:5" x14ac:dyDescent="0.3">
      <c r="A257" s="16"/>
      <c r="B257" s="6"/>
      <c r="C257" s="17"/>
      <c r="D257" s="6"/>
      <c r="E257" s="18"/>
    </row>
    <row r="258" spans="1:5" x14ac:dyDescent="0.3">
      <c r="A258" s="16"/>
      <c r="B258" s="6"/>
      <c r="C258" s="17"/>
      <c r="D258" s="6"/>
      <c r="E258" s="18"/>
    </row>
    <row r="259" spans="1:5" x14ac:dyDescent="0.3">
      <c r="A259" s="16"/>
      <c r="B259" s="6"/>
      <c r="C259" s="17"/>
      <c r="D259" s="6"/>
      <c r="E259" s="18"/>
    </row>
    <row r="260" spans="1:5" x14ac:dyDescent="0.3">
      <c r="A260" s="16"/>
      <c r="B260" s="6"/>
      <c r="C260" s="17"/>
      <c r="D260" s="6"/>
      <c r="E260" s="18"/>
    </row>
    <row r="261" spans="1:5" x14ac:dyDescent="0.3">
      <c r="A261" s="16"/>
      <c r="B261" s="6"/>
      <c r="C261" s="17"/>
      <c r="D261" s="6"/>
      <c r="E261" s="18"/>
    </row>
    <row r="262" spans="1:5" x14ac:dyDescent="0.3">
      <c r="A262" s="16"/>
      <c r="B262" s="6"/>
      <c r="C262" s="17"/>
      <c r="D262" s="6"/>
      <c r="E262" s="18"/>
    </row>
    <row r="263" spans="1:5" x14ac:dyDescent="0.3">
      <c r="A263" s="16"/>
      <c r="B263" s="6"/>
      <c r="C263" s="17"/>
      <c r="D263" s="6"/>
      <c r="E263" s="18"/>
    </row>
    <row r="264" spans="1:5" x14ac:dyDescent="0.3">
      <c r="A264" s="16"/>
      <c r="B264" s="6"/>
      <c r="C264" s="17"/>
      <c r="D264" s="6"/>
      <c r="E264" s="18"/>
    </row>
    <row r="265" spans="1:5" x14ac:dyDescent="0.3">
      <c r="A265" s="16"/>
      <c r="B265" s="6"/>
      <c r="C265" s="17"/>
      <c r="D265" s="6"/>
      <c r="E265" s="18"/>
    </row>
    <row r="266" spans="1:5" x14ac:dyDescent="0.3">
      <c r="A266" s="16"/>
      <c r="B266" s="6"/>
      <c r="C266" s="17"/>
      <c r="D266" s="6"/>
      <c r="E266" s="18"/>
    </row>
    <row r="267" spans="1:5" x14ac:dyDescent="0.3">
      <c r="A267" s="16"/>
      <c r="B267" s="6"/>
      <c r="C267" s="17"/>
      <c r="D267" s="6"/>
      <c r="E267" s="18"/>
    </row>
    <row r="268" spans="1:5" x14ac:dyDescent="0.3">
      <c r="A268" s="16"/>
      <c r="B268" s="6"/>
      <c r="C268" s="17"/>
      <c r="D268" s="6"/>
      <c r="E268" s="18"/>
    </row>
    <row r="269" spans="1:5" x14ac:dyDescent="0.3">
      <c r="A269" s="16"/>
      <c r="B269" s="6"/>
      <c r="C269" s="17"/>
      <c r="D269" s="6"/>
      <c r="E269" s="18"/>
    </row>
    <row r="270" spans="1:5" x14ac:dyDescent="0.3">
      <c r="A270" s="16"/>
      <c r="B270" s="6"/>
      <c r="C270" s="17"/>
      <c r="D270" s="6"/>
      <c r="E270" s="18"/>
    </row>
    <row r="271" spans="1:5" x14ac:dyDescent="0.3">
      <c r="A271" s="16"/>
      <c r="B271" s="6"/>
      <c r="C271" s="17"/>
      <c r="D271" s="6"/>
      <c r="E271" s="18"/>
    </row>
    <row r="272" spans="1:5" x14ac:dyDescent="0.3">
      <c r="A272" s="16"/>
      <c r="B272" s="6"/>
      <c r="C272" s="17"/>
      <c r="D272" s="6"/>
      <c r="E272" s="18"/>
    </row>
    <row r="273" spans="1:5" x14ac:dyDescent="0.3">
      <c r="A273" s="16"/>
      <c r="B273" s="6"/>
      <c r="C273" s="17"/>
      <c r="D273" s="6"/>
      <c r="E273" s="18"/>
    </row>
    <row r="274" spans="1:5" x14ac:dyDescent="0.3">
      <c r="A274" s="16"/>
      <c r="B274" s="6"/>
      <c r="C274" s="17"/>
      <c r="D274" s="6"/>
      <c r="E274" s="18"/>
    </row>
    <row r="275" spans="1:5" x14ac:dyDescent="0.3">
      <c r="A275" s="16"/>
      <c r="B275" s="6"/>
      <c r="C275" s="17"/>
      <c r="D275" s="6"/>
      <c r="E275" s="18"/>
    </row>
    <row r="276" spans="1:5" x14ac:dyDescent="0.3">
      <c r="A276" s="16"/>
      <c r="B276" s="6"/>
      <c r="C276" s="17"/>
      <c r="D276" s="6"/>
      <c r="E276" s="18"/>
    </row>
    <row r="277" spans="1:5" x14ac:dyDescent="0.3">
      <c r="A277" s="16"/>
      <c r="B277" s="6"/>
      <c r="C277" s="17"/>
      <c r="D277" s="6"/>
      <c r="E277" s="18"/>
    </row>
    <row r="278" spans="1:5" x14ac:dyDescent="0.3">
      <c r="A278" s="16"/>
      <c r="B278" s="6"/>
      <c r="C278" s="17"/>
      <c r="D278" s="6"/>
      <c r="E278" s="18"/>
    </row>
    <row r="279" spans="1:5" x14ac:dyDescent="0.3">
      <c r="A279" s="16"/>
      <c r="B279" s="6"/>
      <c r="C279" s="17"/>
      <c r="D279" s="6"/>
      <c r="E279" s="18"/>
    </row>
    <row r="280" spans="1:5" x14ac:dyDescent="0.3">
      <c r="A280" s="16"/>
      <c r="B280" s="6"/>
      <c r="C280" s="17"/>
      <c r="D280" s="6"/>
      <c r="E280" s="18"/>
    </row>
    <row r="281" spans="1:5" x14ac:dyDescent="0.3">
      <c r="A281" s="16"/>
      <c r="B281" s="6"/>
      <c r="C281" s="17"/>
      <c r="D281" s="6"/>
      <c r="E281" s="18"/>
    </row>
    <row r="282" spans="1:5" x14ac:dyDescent="0.3">
      <c r="A282" s="16"/>
      <c r="B282" s="6"/>
      <c r="C282" s="17"/>
      <c r="D282" s="6"/>
      <c r="E282" s="18"/>
    </row>
    <row r="283" spans="1:5" x14ac:dyDescent="0.3">
      <c r="A283" s="16"/>
      <c r="B283" s="6"/>
      <c r="C283" s="17"/>
      <c r="D283" s="6"/>
      <c r="E283" s="18"/>
    </row>
    <row r="284" spans="1:5" x14ac:dyDescent="0.3">
      <c r="A284" s="16"/>
      <c r="B284" s="6"/>
      <c r="C284" s="17"/>
      <c r="D284" s="6"/>
      <c r="E284" s="18"/>
    </row>
    <row r="285" spans="1:5" x14ac:dyDescent="0.3">
      <c r="A285" s="16"/>
      <c r="B285" s="6"/>
      <c r="C285" s="17"/>
      <c r="D285" s="6"/>
      <c r="E285" s="18"/>
    </row>
    <row r="286" spans="1:5" x14ac:dyDescent="0.3">
      <c r="A286" s="16"/>
      <c r="B286" s="6"/>
      <c r="C286" s="17"/>
      <c r="D286" s="6"/>
      <c r="E286" s="18"/>
    </row>
    <row r="287" spans="1:5" x14ac:dyDescent="0.3">
      <c r="A287" s="16"/>
      <c r="B287" s="6"/>
      <c r="C287" s="17"/>
      <c r="D287" s="6"/>
      <c r="E287" s="18"/>
    </row>
    <row r="288" spans="1:5" x14ac:dyDescent="0.3">
      <c r="A288" s="16"/>
      <c r="B288" s="6"/>
      <c r="C288" s="17"/>
      <c r="D288" s="6"/>
      <c r="E288" s="18"/>
    </row>
    <row r="289" spans="1:5" x14ac:dyDescent="0.3">
      <c r="A289" s="16"/>
      <c r="B289" s="6"/>
      <c r="C289" s="17"/>
      <c r="D289" s="6"/>
      <c r="E289" s="18"/>
    </row>
    <row r="290" spans="1:5" x14ac:dyDescent="0.3">
      <c r="A290" s="16"/>
      <c r="B290" s="6"/>
      <c r="C290" s="17"/>
      <c r="D290" s="6"/>
      <c r="E290" s="18"/>
    </row>
    <row r="291" spans="1:5" x14ac:dyDescent="0.3">
      <c r="A291" s="16"/>
      <c r="B291" s="6"/>
      <c r="C291" s="17"/>
      <c r="D291" s="6"/>
      <c r="E291" s="18"/>
    </row>
    <row r="292" spans="1:5" x14ac:dyDescent="0.3">
      <c r="A292" s="16"/>
      <c r="B292" s="6"/>
      <c r="C292" s="17"/>
      <c r="D292" s="6"/>
      <c r="E292" s="18"/>
    </row>
    <row r="293" spans="1:5" x14ac:dyDescent="0.3">
      <c r="A293" s="16"/>
      <c r="B293" s="6"/>
      <c r="C293" s="17"/>
      <c r="D293" s="6"/>
      <c r="E293" s="18"/>
    </row>
    <row r="294" spans="1:5" x14ac:dyDescent="0.3">
      <c r="A294" s="16"/>
      <c r="B294" s="6"/>
      <c r="C294" s="17"/>
      <c r="D294" s="6"/>
      <c r="E294" s="18"/>
    </row>
    <row r="295" spans="1:5" x14ac:dyDescent="0.3">
      <c r="A295" s="16"/>
      <c r="B295" s="6"/>
      <c r="C295" s="17"/>
      <c r="D295" s="6"/>
      <c r="E295" s="18"/>
    </row>
    <row r="296" spans="1:5" x14ac:dyDescent="0.3">
      <c r="A296" s="16"/>
      <c r="B296" s="6"/>
      <c r="C296" s="17"/>
      <c r="D296" s="6"/>
      <c r="E296" s="18"/>
    </row>
    <row r="297" spans="1:5" x14ac:dyDescent="0.3">
      <c r="A297" s="16"/>
      <c r="B297" s="6"/>
      <c r="C297" s="17"/>
      <c r="D297" s="6"/>
      <c r="E297" s="18"/>
    </row>
    <row r="298" spans="1:5" x14ac:dyDescent="0.3">
      <c r="A298" s="16"/>
      <c r="B298" s="6"/>
      <c r="C298" s="17"/>
      <c r="D298" s="6"/>
      <c r="E298" s="18"/>
    </row>
    <row r="299" spans="1:5" x14ac:dyDescent="0.3">
      <c r="A299" s="16"/>
      <c r="B299" s="6"/>
      <c r="C299" s="17"/>
      <c r="D299" s="6"/>
      <c r="E299" s="18"/>
    </row>
    <row r="300" spans="1:5" x14ac:dyDescent="0.3">
      <c r="A300" s="16"/>
      <c r="B300" s="6"/>
      <c r="C300" s="17"/>
      <c r="D300" s="6"/>
      <c r="E300" s="18"/>
    </row>
    <row r="301" spans="1:5" x14ac:dyDescent="0.3">
      <c r="A301" s="16"/>
      <c r="B301" s="6"/>
      <c r="C301" s="17"/>
      <c r="D301" s="6"/>
      <c r="E301" s="18"/>
    </row>
    <row r="302" spans="1:5" x14ac:dyDescent="0.3">
      <c r="A302" s="16"/>
      <c r="B302" s="6"/>
      <c r="C302" s="17"/>
      <c r="D302" s="6"/>
      <c r="E302" s="18"/>
    </row>
    <row r="303" spans="1:5" x14ac:dyDescent="0.3">
      <c r="A303" s="16"/>
      <c r="B303" s="6"/>
      <c r="C303" s="17"/>
      <c r="D303" s="6"/>
      <c r="E303" s="18"/>
    </row>
    <row r="304" spans="1:5" x14ac:dyDescent="0.3">
      <c r="A304" s="16"/>
      <c r="B304" s="6"/>
      <c r="C304" s="17"/>
      <c r="D304" s="6"/>
      <c r="E304" s="18"/>
    </row>
    <row r="305" spans="1:5" x14ac:dyDescent="0.3">
      <c r="A305" s="16"/>
      <c r="B305" s="6"/>
      <c r="C305" s="17"/>
      <c r="D305" s="6"/>
      <c r="E305" s="18"/>
    </row>
    <row r="306" spans="1:5" x14ac:dyDescent="0.3">
      <c r="A306" s="16"/>
      <c r="B306" s="6"/>
      <c r="C306" s="17"/>
      <c r="D306" s="6"/>
      <c r="E306" s="18"/>
    </row>
    <row r="307" spans="1:5" x14ac:dyDescent="0.3">
      <c r="A307" s="16"/>
      <c r="B307" s="6"/>
      <c r="C307" s="17"/>
      <c r="D307" s="6"/>
      <c r="E307" s="18"/>
    </row>
    <row r="308" spans="1:5" x14ac:dyDescent="0.3">
      <c r="A308" s="16"/>
      <c r="B308" s="6"/>
      <c r="C308" s="17"/>
      <c r="D308" s="6"/>
      <c r="E308" s="18"/>
    </row>
    <row r="309" spans="1:5" x14ac:dyDescent="0.3">
      <c r="A309" s="16"/>
      <c r="B309" s="6"/>
      <c r="C309" s="17"/>
      <c r="D309" s="6"/>
      <c r="E309" s="18"/>
    </row>
    <row r="310" spans="1:5" x14ac:dyDescent="0.3">
      <c r="A310" s="16"/>
      <c r="B310" s="6"/>
      <c r="C310" s="17"/>
      <c r="D310" s="6"/>
      <c r="E310" s="18"/>
    </row>
    <row r="311" spans="1:5" x14ac:dyDescent="0.3">
      <c r="A311" s="16"/>
      <c r="B311" s="6"/>
      <c r="C311" s="17"/>
      <c r="D311" s="6"/>
      <c r="E311" s="18"/>
    </row>
    <row r="312" spans="1:5" x14ac:dyDescent="0.3">
      <c r="A312" s="16"/>
      <c r="B312" s="6"/>
      <c r="C312" s="17"/>
      <c r="D312" s="6"/>
      <c r="E312" s="18"/>
    </row>
    <row r="313" spans="1:5" x14ac:dyDescent="0.3">
      <c r="A313" s="16"/>
      <c r="B313" s="6"/>
      <c r="C313" s="17"/>
      <c r="D313" s="6"/>
      <c r="E313" s="18"/>
    </row>
    <row r="314" spans="1:5" x14ac:dyDescent="0.3">
      <c r="A314" s="16"/>
      <c r="B314" s="6"/>
      <c r="C314" s="17"/>
      <c r="D314" s="6"/>
      <c r="E314" s="18"/>
    </row>
    <row r="315" spans="1:5" x14ac:dyDescent="0.3">
      <c r="A315" s="16"/>
      <c r="B315" s="6"/>
      <c r="C315" s="17"/>
      <c r="D315" s="6"/>
      <c r="E315" s="18"/>
    </row>
    <row r="316" spans="1:5" x14ac:dyDescent="0.3">
      <c r="A316" s="16"/>
      <c r="B316" s="6"/>
      <c r="C316" s="17"/>
      <c r="D316" s="6"/>
      <c r="E316" s="18"/>
    </row>
    <row r="317" spans="1:5" x14ac:dyDescent="0.3">
      <c r="A317" s="16"/>
      <c r="B317" s="6"/>
      <c r="C317" s="17"/>
      <c r="D317" s="6"/>
      <c r="E317" s="18"/>
    </row>
    <row r="318" spans="1:5" x14ac:dyDescent="0.3">
      <c r="A318" s="16"/>
      <c r="B318" s="6"/>
      <c r="C318" s="17"/>
      <c r="D318" s="6"/>
      <c r="E318" s="18"/>
    </row>
    <row r="319" spans="1:5" x14ac:dyDescent="0.3">
      <c r="A319" s="16"/>
      <c r="B319" s="6"/>
      <c r="C319" s="17"/>
      <c r="D319" s="6"/>
      <c r="E319" s="18"/>
    </row>
    <row r="320" spans="1:5" x14ac:dyDescent="0.3">
      <c r="A320" s="16"/>
      <c r="B320" s="6"/>
      <c r="C320" s="17"/>
      <c r="D320" s="6"/>
      <c r="E320" s="18"/>
    </row>
    <row r="321" spans="1:5" x14ac:dyDescent="0.3">
      <c r="A321" s="16"/>
      <c r="B321" s="6"/>
      <c r="C321" s="17"/>
      <c r="D321" s="6"/>
      <c r="E321" s="18"/>
    </row>
    <row r="322" spans="1:5" x14ac:dyDescent="0.3">
      <c r="A322" s="16"/>
      <c r="B322" s="6"/>
      <c r="C322" s="17"/>
      <c r="D322" s="6"/>
      <c r="E322" s="18"/>
    </row>
    <row r="323" spans="1:5" x14ac:dyDescent="0.3">
      <c r="A323" s="16"/>
      <c r="B323" s="6"/>
      <c r="C323" s="17"/>
      <c r="D323" s="6"/>
      <c r="E323" s="18"/>
    </row>
    <row r="324" spans="1:5" x14ac:dyDescent="0.3">
      <c r="A324" s="16"/>
      <c r="B324" s="6"/>
      <c r="C324" s="17"/>
      <c r="D324" s="6"/>
      <c r="E324" s="18"/>
    </row>
    <row r="325" spans="1:5" x14ac:dyDescent="0.3">
      <c r="A325" s="16"/>
      <c r="B325" s="6"/>
      <c r="C325" s="17"/>
      <c r="D325" s="6"/>
      <c r="E325" s="18"/>
    </row>
    <row r="326" spans="1:5" x14ac:dyDescent="0.3">
      <c r="A326" s="16"/>
      <c r="B326" s="6"/>
      <c r="C326" s="17"/>
      <c r="D326" s="6"/>
      <c r="E326" s="18"/>
    </row>
    <row r="327" spans="1:5" x14ac:dyDescent="0.3">
      <c r="A327" s="16"/>
      <c r="B327" s="6"/>
      <c r="C327" s="17"/>
      <c r="D327" s="6"/>
      <c r="E327" s="18"/>
    </row>
    <row r="328" spans="1:5" x14ac:dyDescent="0.3">
      <c r="A328" s="16"/>
      <c r="B328" s="6"/>
      <c r="C328" s="17"/>
      <c r="D328" s="6"/>
      <c r="E328" s="18"/>
    </row>
    <row r="329" spans="1:5" x14ac:dyDescent="0.3">
      <c r="A329" s="16"/>
      <c r="B329" s="6"/>
      <c r="C329" s="17"/>
      <c r="D329" s="6"/>
      <c r="E329" s="18"/>
    </row>
    <row r="330" spans="1:5" x14ac:dyDescent="0.3">
      <c r="A330" s="16"/>
      <c r="B330" s="6"/>
      <c r="C330" s="17"/>
      <c r="D330" s="6"/>
      <c r="E330" s="18"/>
    </row>
    <row r="331" spans="1:5" x14ac:dyDescent="0.3">
      <c r="A331" s="16"/>
      <c r="B331" s="6"/>
      <c r="C331" s="17"/>
      <c r="D331" s="6"/>
      <c r="E331" s="18"/>
    </row>
    <row r="332" spans="1:5" x14ac:dyDescent="0.3">
      <c r="A332" s="16"/>
      <c r="B332" s="6"/>
      <c r="C332" s="17"/>
      <c r="D332" s="6"/>
      <c r="E332" s="18"/>
    </row>
    <row r="333" spans="1:5" x14ac:dyDescent="0.3">
      <c r="A333" s="16"/>
      <c r="B333" s="6"/>
      <c r="C333" s="17"/>
      <c r="D333" s="6"/>
      <c r="E333" s="18"/>
    </row>
    <row r="334" spans="1:5" x14ac:dyDescent="0.3">
      <c r="A334" s="16"/>
      <c r="B334" s="6"/>
      <c r="C334" s="17"/>
      <c r="D334" s="6"/>
      <c r="E334" s="18"/>
    </row>
    <row r="335" spans="1:5" x14ac:dyDescent="0.3">
      <c r="A335" s="16"/>
      <c r="B335" s="6"/>
      <c r="C335" s="17"/>
      <c r="D335" s="6"/>
      <c r="E335" s="18"/>
    </row>
    <row r="336" spans="1:5" x14ac:dyDescent="0.3">
      <c r="A336" s="16"/>
      <c r="B336" s="6"/>
      <c r="C336" s="17"/>
      <c r="D336" s="6"/>
      <c r="E336" s="18"/>
    </row>
    <row r="337" spans="1:5" x14ac:dyDescent="0.3">
      <c r="A337" s="16"/>
      <c r="B337" s="6"/>
      <c r="C337" s="17"/>
      <c r="D337" s="6"/>
      <c r="E337" s="18"/>
    </row>
    <row r="338" spans="1:5" x14ac:dyDescent="0.3">
      <c r="A338" s="16"/>
      <c r="B338" s="6"/>
      <c r="C338" s="17"/>
      <c r="D338" s="6"/>
      <c r="E338" s="18"/>
    </row>
    <row r="339" spans="1:5" x14ac:dyDescent="0.3">
      <c r="A339" s="16"/>
      <c r="B339" s="6"/>
      <c r="C339" s="17"/>
      <c r="D339" s="6"/>
      <c r="E339" s="18"/>
    </row>
    <row r="340" spans="1:5" x14ac:dyDescent="0.3">
      <c r="A340" s="16"/>
      <c r="B340" s="6"/>
      <c r="C340" s="17"/>
      <c r="D340" s="6"/>
      <c r="E340" s="18"/>
    </row>
    <row r="341" spans="1:5" x14ac:dyDescent="0.3">
      <c r="A341" s="16"/>
      <c r="B341" s="6"/>
      <c r="C341" s="17"/>
      <c r="D341" s="6"/>
      <c r="E341" s="18"/>
    </row>
    <row r="342" spans="1:5" x14ac:dyDescent="0.3">
      <c r="A342" s="16"/>
      <c r="B342" s="6"/>
      <c r="C342" s="17"/>
      <c r="D342" s="6"/>
      <c r="E342" s="18"/>
    </row>
    <row r="343" spans="1:5" x14ac:dyDescent="0.3">
      <c r="A343" s="16"/>
      <c r="B343" s="6"/>
      <c r="C343" s="17"/>
      <c r="D343" s="6"/>
      <c r="E343" s="18"/>
    </row>
    <row r="344" spans="1:5" x14ac:dyDescent="0.3">
      <c r="A344" s="16"/>
      <c r="B344" s="6"/>
      <c r="C344" s="17"/>
      <c r="D344" s="6"/>
      <c r="E344" s="18"/>
    </row>
    <row r="345" spans="1:5" x14ac:dyDescent="0.3">
      <c r="A345" s="16"/>
      <c r="B345" s="6"/>
      <c r="C345" s="17"/>
      <c r="D345" s="6"/>
      <c r="E345" s="18"/>
    </row>
    <row r="346" spans="1:5" x14ac:dyDescent="0.3">
      <c r="A346" s="16"/>
      <c r="B346" s="6"/>
      <c r="C346" s="17"/>
      <c r="D346" s="6"/>
      <c r="E346" s="18"/>
    </row>
    <row r="347" spans="1:5" x14ac:dyDescent="0.3">
      <c r="A347" s="16"/>
      <c r="B347" s="6"/>
      <c r="C347" s="17"/>
      <c r="D347" s="6"/>
      <c r="E347" s="18"/>
    </row>
    <row r="348" spans="1:5" x14ac:dyDescent="0.3">
      <c r="A348" s="16"/>
      <c r="B348" s="6"/>
      <c r="C348" s="17"/>
      <c r="D348" s="6"/>
      <c r="E348" s="18"/>
    </row>
    <row r="349" spans="1:5" x14ac:dyDescent="0.3">
      <c r="A349" s="16"/>
      <c r="B349" s="6"/>
      <c r="C349" s="17"/>
      <c r="D349" s="6"/>
      <c r="E349" s="18"/>
    </row>
    <row r="350" spans="1:5" x14ac:dyDescent="0.3">
      <c r="A350" s="16"/>
      <c r="B350" s="6"/>
      <c r="C350" s="17"/>
      <c r="D350" s="6"/>
      <c r="E350" s="18"/>
    </row>
    <row r="351" spans="1:5" x14ac:dyDescent="0.3">
      <c r="A351" s="16"/>
      <c r="B351" s="6"/>
      <c r="C351" s="17"/>
      <c r="D351" s="6"/>
      <c r="E351" s="18"/>
    </row>
    <row r="352" spans="1:5" x14ac:dyDescent="0.3">
      <c r="A352" s="16"/>
      <c r="B352" s="6"/>
      <c r="C352" s="17"/>
      <c r="D352" s="6"/>
      <c r="E352" s="18"/>
    </row>
    <row r="353" spans="1:5" x14ac:dyDescent="0.3">
      <c r="A353" s="16"/>
      <c r="B353" s="6"/>
      <c r="C353" s="17"/>
      <c r="D353" s="6"/>
      <c r="E353" s="18"/>
    </row>
    <row r="354" spans="1:5" x14ac:dyDescent="0.3">
      <c r="A354" s="16"/>
      <c r="B354" s="6"/>
      <c r="C354" s="17"/>
      <c r="D354" s="6"/>
      <c r="E354" s="18"/>
    </row>
    <row r="355" spans="1:5" x14ac:dyDescent="0.3">
      <c r="A355" s="16"/>
      <c r="B355" s="6"/>
      <c r="C355" s="17"/>
      <c r="D355" s="6"/>
      <c r="E355" s="18"/>
    </row>
    <row r="356" spans="1:5" x14ac:dyDescent="0.3">
      <c r="A356" s="16"/>
      <c r="B356" s="6"/>
      <c r="C356" s="17"/>
      <c r="D356" s="6"/>
      <c r="E356" s="18"/>
    </row>
    <row r="357" spans="1:5" x14ac:dyDescent="0.3">
      <c r="A357" s="16"/>
      <c r="B357" s="6"/>
      <c r="C357" s="17"/>
      <c r="D357" s="6"/>
      <c r="E357" s="18"/>
    </row>
    <row r="358" spans="1:5" x14ac:dyDescent="0.3">
      <c r="A358" s="16"/>
      <c r="B358" s="6"/>
      <c r="C358" s="17"/>
      <c r="D358" s="6"/>
      <c r="E358" s="18"/>
    </row>
    <row r="359" spans="1:5" x14ac:dyDescent="0.3">
      <c r="A359" s="16"/>
      <c r="B359" s="6"/>
      <c r="C359" s="17"/>
      <c r="D359" s="6"/>
      <c r="E359" s="18"/>
    </row>
    <row r="360" spans="1:5" x14ac:dyDescent="0.3">
      <c r="A360" s="16"/>
      <c r="B360" s="6"/>
      <c r="C360" s="17"/>
      <c r="D360" s="6"/>
      <c r="E360" s="18"/>
    </row>
    <row r="361" spans="1:5" x14ac:dyDescent="0.3">
      <c r="A361" s="16"/>
      <c r="B361" s="6"/>
      <c r="C361" s="17"/>
      <c r="D361" s="6"/>
      <c r="E361" s="18"/>
    </row>
    <row r="362" spans="1:5" x14ac:dyDescent="0.3">
      <c r="A362" s="16"/>
      <c r="B362" s="6"/>
      <c r="C362" s="17"/>
      <c r="D362" s="6"/>
      <c r="E362" s="18"/>
    </row>
    <row r="363" spans="1:5" x14ac:dyDescent="0.3">
      <c r="A363" s="16"/>
      <c r="B363" s="6"/>
      <c r="C363" s="17"/>
      <c r="D363" s="6"/>
      <c r="E363" s="18"/>
    </row>
    <row r="364" spans="1:5" x14ac:dyDescent="0.3">
      <c r="A364" s="16"/>
      <c r="B364" s="6"/>
      <c r="C364" s="17"/>
      <c r="D364" s="6"/>
      <c r="E364" s="18"/>
    </row>
    <row r="365" spans="1:5" x14ac:dyDescent="0.3">
      <c r="A365" s="16"/>
      <c r="B365" s="6"/>
      <c r="C365" s="17"/>
      <c r="D365" s="6"/>
      <c r="E365" s="18"/>
    </row>
    <row r="366" spans="1:5" x14ac:dyDescent="0.3">
      <c r="A366" s="16"/>
      <c r="B366" s="6"/>
      <c r="C366" s="17"/>
      <c r="D366" s="6"/>
      <c r="E366" s="18"/>
    </row>
    <row r="367" spans="1:5" x14ac:dyDescent="0.3">
      <c r="A367" s="16"/>
      <c r="B367" s="6"/>
      <c r="C367" s="17"/>
      <c r="D367" s="6"/>
      <c r="E367" s="18"/>
    </row>
    <row r="368" spans="1:5" x14ac:dyDescent="0.3">
      <c r="A368" s="16"/>
      <c r="B368" s="6"/>
      <c r="C368" s="17"/>
      <c r="D368" s="6"/>
      <c r="E368" s="18"/>
    </row>
    <row r="369" spans="1:5" x14ac:dyDescent="0.3">
      <c r="A369" s="16"/>
      <c r="B369" s="6"/>
      <c r="C369" s="17"/>
      <c r="D369" s="6"/>
      <c r="E369" s="18"/>
    </row>
    <row r="370" spans="1:5" x14ac:dyDescent="0.3">
      <c r="A370" s="16"/>
      <c r="B370" s="6"/>
      <c r="C370" s="17"/>
      <c r="D370" s="6"/>
      <c r="E370" s="18"/>
    </row>
    <row r="371" spans="1:5" x14ac:dyDescent="0.3">
      <c r="A371" s="16"/>
      <c r="B371" s="6"/>
      <c r="C371" s="17"/>
      <c r="D371" s="6"/>
      <c r="E371" s="18"/>
    </row>
    <row r="372" spans="1:5" x14ac:dyDescent="0.3">
      <c r="A372" s="16"/>
      <c r="B372" s="6"/>
      <c r="C372" s="17"/>
      <c r="D372" s="6"/>
      <c r="E372" s="18"/>
    </row>
    <row r="373" spans="1:5" x14ac:dyDescent="0.3">
      <c r="A373" s="16"/>
      <c r="B373" s="6"/>
      <c r="C373" s="17"/>
      <c r="D373" s="6"/>
      <c r="E373" s="18"/>
    </row>
    <row r="374" spans="1:5" x14ac:dyDescent="0.3">
      <c r="A374" s="16"/>
      <c r="B374" s="6"/>
      <c r="C374" s="17"/>
      <c r="D374" s="6"/>
      <c r="E374" s="18"/>
    </row>
    <row r="375" spans="1:5" x14ac:dyDescent="0.3">
      <c r="A375" s="16"/>
      <c r="B375" s="6"/>
      <c r="C375" s="17"/>
      <c r="D375" s="6"/>
      <c r="E375" s="18"/>
    </row>
    <row r="376" spans="1:5" x14ac:dyDescent="0.3">
      <c r="A376" s="16"/>
      <c r="B376" s="6"/>
      <c r="C376" s="17"/>
      <c r="D376" s="6"/>
      <c r="E376" s="18"/>
    </row>
    <row r="377" spans="1:5" x14ac:dyDescent="0.3">
      <c r="A377" s="16"/>
      <c r="B377" s="6"/>
      <c r="C377" s="17"/>
      <c r="D377" s="6"/>
      <c r="E377" s="18"/>
    </row>
    <row r="378" spans="1:5" x14ac:dyDescent="0.3">
      <c r="A378" s="16"/>
      <c r="B378" s="6"/>
      <c r="C378" s="17"/>
      <c r="D378" s="6"/>
      <c r="E378" s="18"/>
    </row>
    <row r="379" spans="1:5" x14ac:dyDescent="0.3">
      <c r="A379" s="16"/>
      <c r="B379" s="6"/>
      <c r="C379" s="17"/>
      <c r="D379" s="6"/>
      <c r="E379" s="18"/>
    </row>
    <row r="380" spans="1:5" x14ac:dyDescent="0.3">
      <c r="A380" s="16"/>
      <c r="B380" s="6"/>
      <c r="C380" s="17"/>
      <c r="D380" s="6"/>
      <c r="E380" s="18"/>
    </row>
    <row r="381" spans="1:5" x14ac:dyDescent="0.3">
      <c r="A381" s="16"/>
      <c r="B381" s="6"/>
      <c r="C381" s="17"/>
      <c r="D381" s="6"/>
      <c r="E381" s="18"/>
    </row>
    <row r="382" spans="1:5" x14ac:dyDescent="0.3">
      <c r="A382" s="16"/>
      <c r="B382" s="6"/>
      <c r="C382" s="17"/>
      <c r="D382" s="6"/>
      <c r="E382" s="18"/>
    </row>
    <row r="383" spans="1:5" x14ac:dyDescent="0.3">
      <c r="A383" s="16"/>
      <c r="B383" s="6"/>
      <c r="C383" s="17"/>
      <c r="D383" s="6"/>
      <c r="E383" s="18"/>
    </row>
    <row r="384" spans="1:5" x14ac:dyDescent="0.3">
      <c r="A384" s="16"/>
      <c r="B384" s="6"/>
      <c r="C384" s="17"/>
      <c r="D384" s="6"/>
      <c r="E384" s="18"/>
    </row>
    <row r="385" spans="1:5" x14ac:dyDescent="0.3">
      <c r="A385" s="16"/>
      <c r="B385" s="6"/>
      <c r="C385" s="17"/>
      <c r="D385" s="6"/>
      <c r="E385" s="18"/>
    </row>
    <row r="386" spans="1:5" x14ac:dyDescent="0.3">
      <c r="A386" s="16"/>
      <c r="B386" s="6"/>
      <c r="C386" s="17"/>
      <c r="D386" s="6"/>
      <c r="E386" s="18"/>
    </row>
    <row r="387" spans="1:5" x14ac:dyDescent="0.3">
      <c r="A387" s="16"/>
      <c r="B387" s="6"/>
      <c r="C387" s="17"/>
      <c r="D387" s="6"/>
      <c r="E387" s="18"/>
    </row>
    <row r="388" spans="1:5" x14ac:dyDescent="0.3">
      <c r="A388" s="16"/>
      <c r="B388" s="6"/>
      <c r="C388" s="17"/>
      <c r="D388" s="6"/>
      <c r="E388" s="18"/>
    </row>
    <row r="389" spans="1:5" x14ac:dyDescent="0.3">
      <c r="A389" s="16"/>
      <c r="B389" s="6"/>
      <c r="C389" s="17"/>
      <c r="D389" s="6"/>
      <c r="E389" s="18"/>
    </row>
    <row r="390" spans="1:5" x14ac:dyDescent="0.3">
      <c r="A390" s="16"/>
      <c r="B390" s="6"/>
      <c r="C390" s="17"/>
      <c r="D390" s="6"/>
      <c r="E390" s="18"/>
    </row>
    <row r="391" spans="1:5" x14ac:dyDescent="0.3">
      <c r="A391" s="16"/>
      <c r="B391" s="6"/>
      <c r="C391" s="17"/>
      <c r="D391" s="6"/>
      <c r="E391" s="18"/>
    </row>
    <row r="392" spans="1:5" x14ac:dyDescent="0.3">
      <c r="A392" s="16"/>
      <c r="B392" s="6"/>
      <c r="C392" s="17"/>
      <c r="D392" s="6"/>
      <c r="E392" s="18"/>
    </row>
    <row r="393" spans="1:5" x14ac:dyDescent="0.3">
      <c r="A393" s="16"/>
      <c r="B393" s="6"/>
      <c r="C393" s="17"/>
      <c r="D393" s="6"/>
      <c r="E393" s="18"/>
    </row>
    <row r="394" spans="1:5" x14ac:dyDescent="0.3">
      <c r="A394" s="16"/>
      <c r="B394" s="6"/>
      <c r="C394" s="17"/>
      <c r="D394" s="6"/>
      <c r="E394" s="18"/>
    </row>
    <row r="395" spans="1:5" x14ac:dyDescent="0.3">
      <c r="A395" s="16"/>
      <c r="B395" s="6"/>
      <c r="C395" s="17"/>
      <c r="D395" s="6"/>
      <c r="E395" s="18"/>
    </row>
    <row r="396" spans="1:5" x14ac:dyDescent="0.3">
      <c r="A396" s="16"/>
      <c r="B396" s="6"/>
      <c r="C396" s="17"/>
      <c r="D396" s="6"/>
      <c r="E396" s="18"/>
    </row>
    <row r="397" spans="1:5" x14ac:dyDescent="0.3">
      <c r="A397" s="16"/>
      <c r="B397" s="6"/>
      <c r="C397" s="17"/>
      <c r="D397" s="6"/>
      <c r="E397" s="18"/>
    </row>
    <row r="398" spans="1:5" x14ac:dyDescent="0.3">
      <c r="A398" s="16"/>
      <c r="B398" s="6"/>
      <c r="C398" s="17"/>
      <c r="D398" s="6"/>
      <c r="E398" s="18"/>
    </row>
    <row r="399" spans="1:5" x14ac:dyDescent="0.3">
      <c r="A399" s="16"/>
      <c r="B399" s="6"/>
      <c r="C399" s="17"/>
      <c r="D399" s="6"/>
      <c r="E399" s="18"/>
    </row>
    <row r="400" spans="1:5" x14ac:dyDescent="0.3">
      <c r="A400" s="16"/>
      <c r="B400" s="6"/>
      <c r="C400" s="17"/>
      <c r="D400" s="6"/>
      <c r="E400" s="18"/>
    </row>
    <row r="401" spans="1:5" x14ac:dyDescent="0.3">
      <c r="A401" s="16"/>
      <c r="B401" s="6"/>
      <c r="C401" s="17"/>
      <c r="D401" s="6"/>
      <c r="E401" s="18"/>
    </row>
    <row r="402" spans="1:5" x14ac:dyDescent="0.3">
      <c r="A402" s="16"/>
      <c r="B402" s="6"/>
      <c r="C402" s="17"/>
      <c r="D402" s="6"/>
      <c r="E402" s="18"/>
    </row>
    <row r="403" spans="1:5" x14ac:dyDescent="0.3">
      <c r="A403" s="16"/>
      <c r="B403" s="6"/>
      <c r="C403" s="17"/>
      <c r="D403" s="6"/>
      <c r="E403" s="18"/>
    </row>
    <row r="404" spans="1:5" x14ac:dyDescent="0.3">
      <c r="A404" s="16"/>
      <c r="B404" s="6"/>
      <c r="C404" s="17"/>
      <c r="D404" s="6"/>
      <c r="E404" s="18"/>
    </row>
    <row r="405" spans="1:5" x14ac:dyDescent="0.3">
      <c r="A405" s="16"/>
      <c r="B405" s="6"/>
      <c r="C405" s="17"/>
      <c r="D405" s="6"/>
      <c r="E405" s="18"/>
    </row>
    <row r="406" spans="1:5" x14ac:dyDescent="0.3">
      <c r="A406" s="16"/>
      <c r="B406" s="6"/>
      <c r="C406" s="17"/>
      <c r="D406" s="6"/>
      <c r="E406" s="18"/>
    </row>
    <row r="407" spans="1:5" x14ac:dyDescent="0.3">
      <c r="A407" s="16"/>
      <c r="B407" s="6"/>
      <c r="C407" s="17"/>
      <c r="D407" s="6"/>
      <c r="E407" s="18"/>
    </row>
    <row r="408" spans="1:5" x14ac:dyDescent="0.3">
      <c r="A408" s="16"/>
      <c r="B408" s="6"/>
      <c r="C408" s="17"/>
      <c r="D408" s="6"/>
      <c r="E408" s="18"/>
    </row>
    <row r="409" spans="1:5" x14ac:dyDescent="0.3">
      <c r="A409" s="16"/>
      <c r="B409" s="6"/>
      <c r="C409" s="17"/>
      <c r="D409" s="6"/>
      <c r="E409" s="18"/>
    </row>
    <row r="410" spans="1:5" x14ac:dyDescent="0.3">
      <c r="A410" s="16"/>
      <c r="B410" s="6"/>
      <c r="C410" s="17"/>
      <c r="D410" s="6"/>
      <c r="E410" s="18"/>
    </row>
    <row r="411" spans="1:5" x14ac:dyDescent="0.3">
      <c r="A411" s="16"/>
      <c r="B411" s="6"/>
      <c r="C411" s="17"/>
      <c r="D411" s="6"/>
      <c r="E411" s="18"/>
    </row>
    <row r="412" spans="1:5" x14ac:dyDescent="0.3">
      <c r="A412" s="16"/>
      <c r="B412" s="6"/>
      <c r="C412" s="17"/>
      <c r="D412" s="6"/>
      <c r="E412" s="18"/>
    </row>
    <row r="413" spans="1:5" x14ac:dyDescent="0.3">
      <c r="A413" s="16"/>
      <c r="B413" s="6"/>
      <c r="C413" s="17"/>
      <c r="D413" s="6"/>
      <c r="E413" s="18"/>
    </row>
    <row r="414" spans="1:5" x14ac:dyDescent="0.3">
      <c r="A414" s="16"/>
      <c r="B414" s="6"/>
      <c r="C414" s="17"/>
      <c r="D414" s="6"/>
      <c r="E414" s="18"/>
    </row>
    <row r="415" spans="1:5" x14ac:dyDescent="0.3">
      <c r="A415" s="16"/>
      <c r="B415" s="6"/>
      <c r="C415" s="17"/>
      <c r="D415" s="6"/>
      <c r="E415" s="18"/>
    </row>
    <row r="416" spans="1:5" x14ac:dyDescent="0.3">
      <c r="A416" s="16"/>
      <c r="B416" s="6"/>
      <c r="C416" s="17"/>
      <c r="D416" s="6"/>
      <c r="E416" s="18"/>
    </row>
    <row r="417" spans="1:5" x14ac:dyDescent="0.3">
      <c r="A417" s="16"/>
      <c r="B417" s="6"/>
      <c r="C417" s="17"/>
      <c r="D417" s="6"/>
      <c r="E417" s="18"/>
    </row>
    <row r="418" spans="1:5" x14ac:dyDescent="0.3">
      <c r="A418" s="16"/>
      <c r="B418" s="6"/>
      <c r="C418" s="17"/>
      <c r="D418" s="6"/>
      <c r="E418" s="18"/>
    </row>
    <row r="419" spans="1:5" x14ac:dyDescent="0.3">
      <c r="A419" s="16"/>
      <c r="B419" s="6"/>
      <c r="C419" s="17"/>
      <c r="D419" s="6"/>
      <c r="E419" s="18"/>
    </row>
    <row r="420" spans="1:5" x14ac:dyDescent="0.3">
      <c r="A420" s="16"/>
      <c r="B420" s="6"/>
      <c r="C420" s="17"/>
      <c r="D420" s="6"/>
      <c r="E420" s="18"/>
    </row>
    <row r="421" spans="1:5" x14ac:dyDescent="0.3">
      <c r="A421" s="16"/>
      <c r="B421" s="6"/>
      <c r="C421" s="17"/>
      <c r="D421" s="6"/>
      <c r="E421" s="18"/>
    </row>
    <row r="422" spans="1:5" x14ac:dyDescent="0.3">
      <c r="A422" s="16"/>
      <c r="B422" s="6"/>
      <c r="C422" s="17"/>
      <c r="D422" s="6"/>
      <c r="E422" s="18"/>
    </row>
    <row r="423" spans="1:5" x14ac:dyDescent="0.3">
      <c r="A423" s="16"/>
      <c r="B423" s="6"/>
      <c r="C423" s="17"/>
      <c r="D423" s="6"/>
      <c r="E423" s="18"/>
    </row>
    <row r="424" spans="1:5" x14ac:dyDescent="0.3">
      <c r="A424" s="16"/>
      <c r="B424" s="6"/>
      <c r="C424" s="17"/>
      <c r="D424" s="6"/>
      <c r="E424" s="18"/>
    </row>
    <row r="425" spans="1:5" x14ac:dyDescent="0.3">
      <c r="A425" s="16"/>
      <c r="B425" s="6"/>
      <c r="C425" s="17"/>
      <c r="D425" s="6"/>
      <c r="E425" s="18"/>
    </row>
    <row r="426" spans="1:5" x14ac:dyDescent="0.3">
      <c r="A426" s="16"/>
      <c r="B426" s="6"/>
      <c r="C426" s="17"/>
      <c r="D426" s="6"/>
      <c r="E426" s="18"/>
    </row>
    <row r="427" spans="1:5" x14ac:dyDescent="0.3">
      <c r="A427" s="16"/>
      <c r="B427" s="6"/>
      <c r="C427" s="17"/>
      <c r="D427" s="6"/>
      <c r="E427" s="18"/>
    </row>
    <row r="428" spans="1:5" x14ac:dyDescent="0.3">
      <c r="A428" s="16"/>
      <c r="B428" s="6"/>
      <c r="C428" s="17"/>
      <c r="D428" s="6"/>
      <c r="E428" s="18"/>
    </row>
    <row r="429" spans="1:5" x14ac:dyDescent="0.3">
      <c r="A429" s="16"/>
      <c r="B429" s="6"/>
      <c r="C429" s="17"/>
      <c r="D429" s="6"/>
      <c r="E429" s="18"/>
    </row>
    <row r="430" spans="1:5" x14ac:dyDescent="0.3">
      <c r="A430" s="16"/>
      <c r="B430" s="6"/>
      <c r="C430" s="17"/>
      <c r="D430" s="6"/>
      <c r="E430" s="18"/>
    </row>
    <row r="431" spans="1:5" x14ac:dyDescent="0.3">
      <c r="A431" s="16"/>
      <c r="B431" s="6"/>
      <c r="C431" s="17"/>
      <c r="D431" s="6"/>
      <c r="E431" s="18"/>
    </row>
    <row r="432" spans="1:5" x14ac:dyDescent="0.3">
      <c r="A432" s="16"/>
      <c r="B432" s="6"/>
      <c r="C432" s="17"/>
      <c r="D432" s="6"/>
      <c r="E432" s="18"/>
    </row>
    <row r="433" spans="1:5" x14ac:dyDescent="0.3">
      <c r="A433" s="16"/>
      <c r="B433" s="6"/>
      <c r="C433" s="17"/>
      <c r="D433" s="6"/>
      <c r="E433" s="18"/>
    </row>
    <row r="434" spans="1:5" x14ac:dyDescent="0.3">
      <c r="A434" s="16"/>
      <c r="B434" s="6"/>
      <c r="C434" s="17"/>
      <c r="D434" s="6"/>
      <c r="E434" s="18"/>
    </row>
    <row r="435" spans="1:5" x14ac:dyDescent="0.3">
      <c r="A435" s="16"/>
      <c r="B435" s="6"/>
      <c r="C435" s="17"/>
      <c r="D435" s="6"/>
      <c r="E435" s="18"/>
    </row>
    <row r="436" spans="1:5" x14ac:dyDescent="0.3">
      <c r="A436" s="16"/>
      <c r="B436" s="6"/>
      <c r="C436" s="17"/>
      <c r="D436" s="6"/>
      <c r="E436" s="18"/>
    </row>
    <row r="437" spans="1:5" x14ac:dyDescent="0.3">
      <c r="A437" s="16"/>
      <c r="B437" s="6"/>
      <c r="C437" s="17"/>
      <c r="D437" s="6"/>
      <c r="E437" s="18"/>
    </row>
    <row r="438" spans="1:5" x14ac:dyDescent="0.3">
      <c r="A438" s="16"/>
      <c r="B438" s="6"/>
      <c r="C438" s="17"/>
      <c r="D438" s="6"/>
      <c r="E438" s="18"/>
    </row>
    <row r="439" spans="1:5" x14ac:dyDescent="0.3">
      <c r="A439" s="16"/>
      <c r="B439" s="6"/>
      <c r="C439" s="17"/>
      <c r="D439" s="6"/>
      <c r="E439" s="18"/>
    </row>
    <row r="440" spans="1:5" x14ac:dyDescent="0.3">
      <c r="A440" s="16"/>
      <c r="B440" s="6"/>
      <c r="C440" s="17"/>
      <c r="D440" s="6"/>
      <c r="E440" s="18"/>
    </row>
    <row r="441" spans="1:5" x14ac:dyDescent="0.3">
      <c r="A441" s="16"/>
      <c r="B441" s="6"/>
      <c r="C441" s="17"/>
      <c r="D441" s="6"/>
      <c r="E441" s="18"/>
    </row>
    <row r="442" spans="1:5" x14ac:dyDescent="0.3">
      <c r="A442" s="16"/>
      <c r="B442" s="6"/>
      <c r="C442" s="17"/>
      <c r="D442" s="6"/>
      <c r="E442" s="18"/>
    </row>
    <row r="443" spans="1:5" x14ac:dyDescent="0.3">
      <c r="A443" s="16"/>
      <c r="B443" s="6"/>
      <c r="C443" s="17"/>
      <c r="D443" s="6"/>
      <c r="E443" s="18"/>
    </row>
    <row r="444" spans="1:5" x14ac:dyDescent="0.3">
      <c r="A444" s="16"/>
      <c r="B444" s="6"/>
      <c r="C444" s="17"/>
      <c r="D444" s="6"/>
      <c r="E444" s="18"/>
    </row>
    <row r="445" spans="1:5" x14ac:dyDescent="0.3">
      <c r="A445" s="16"/>
      <c r="B445" s="6"/>
      <c r="C445" s="17"/>
      <c r="D445" s="6"/>
      <c r="E445" s="18"/>
    </row>
    <row r="446" spans="1:5" x14ac:dyDescent="0.3">
      <c r="A446" s="16"/>
      <c r="B446" s="6"/>
      <c r="C446" s="17"/>
      <c r="D446" s="6"/>
      <c r="E446" s="18"/>
    </row>
    <row r="447" spans="1:5" x14ac:dyDescent="0.3">
      <c r="A447" s="16"/>
      <c r="B447" s="6"/>
      <c r="C447" s="17"/>
      <c r="D447" s="6"/>
      <c r="E447" s="18"/>
    </row>
    <row r="448" spans="1:5" x14ac:dyDescent="0.3">
      <c r="A448" s="16"/>
      <c r="B448" s="6"/>
      <c r="C448" s="17"/>
      <c r="D448" s="6"/>
      <c r="E448" s="18"/>
    </row>
    <row r="449" spans="1:5" x14ac:dyDescent="0.3">
      <c r="A449" s="16"/>
      <c r="B449" s="6"/>
      <c r="C449" s="17"/>
      <c r="D449" s="6"/>
      <c r="E449" s="18"/>
    </row>
    <row r="450" spans="1:5" x14ac:dyDescent="0.3">
      <c r="A450" s="16"/>
      <c r="B450" s="6"/>
      <c r="C450" s="17"/>
      <c r="D450" s="6"/>
      <c r="E450" s="18"/>
    </row>
    <row r="451" spans="1:5" x14ac:dyDescent="0.3">
      <c r="A451" s="16"/>
      <c r="B451" s="6"/>
      <c r="C451" s="17"/>
      <c r="D451" s="6"/>
      <c r="E451" s="18"/>
    </row>
    <row r="452" spans="1:5" x14ac:dyDescent="0.3">
      <c r="A452" s="16"/>
      <c r="B452" s="6"/>
      <c r="C452" s="17"/>
      <c r="D452" s="6"/>
      <c r="E452" s="18"/>
    </row>
    <row r="453" spans="1:5" x14ac:dyDescent="0.3">
      <c r="A453" s="16"/>
      <c r="B453" s="6"/>
      <c r="C453" s="17"/>
      <c r="D453" s="6"/>
      <c r="E453" s="18"/>
    </row>
    <row r="454" spans="1:5" x14ac:dyDescent="0.3">
      <c r="A454" s="16"/>
      <c r="B454" s="6"/>
      <c r="C454" s="17"/>
      <c r="D454" s="6"/>
      <c r="E454" s="18"/>
    </row>
    <row r="455" spans="1:5" x14ac:dyDescent="0.3">
      <c r="A455" s="16"/>
      <c r="B455" s="6"/>
      <c r="C455" s="17"/>
      <c r="D455" s="6"/>
      <c r="E455" s="18"/>
    </row>
    <row r="456" spans="1:5" x14ac:dyDescent="0.3">
      <c r="A456" s="16"/>
      <c r="B456" s="6"/>
      <c r="C456" s="17"/>
      <c r="D456" s="6"/>
      <c r="E456" s="18"/>
    </row>
    <row r="457" spans="1:5" x14ac:dyDescent="0.3">
      <c r="A457" s="16"/>
      <c r="B457" s="6"/>
      <c r="C457" s="17"/>
      <c r="D457" s="6"/>
      <c r="E457" s="18"/>
    </row>
    <row r="458" spans="1:5" x14ac:dyDescent="0.3">
      <c r="A458" s="16"/>
      <c r="B458" s="6"/>
      <c r="C458" s="17"/>
      <c r="D458" s="6"/>
      <c r="E458" s="18"/>
    </row>
    <row r="459" spans="1:5" x14ac:dyDescent="0.3">
      <c r="A459" s="16"/>
      <c r="B459" s="6"/>
      <c r="C459" s="17"/>
      <c r="D459" s="6"/>
      <c r="E459" s="18"/>
    </row>
    <row r="460" spans="1:5" x14ac:dyDescent="0.3">
      <c r="A460" s="16"/>
      <c r="B460" s="6"/>
      <c r="C460" s="17"/>
      <c r="D460" s="6"/>
      <c r="E460" s="18"/>
    </row>
    <row r="461" spans="1:5" x14ac:dyDescent="0.3">
      <c r="A461" s="16"/>
      <c r="B461" s="6"/>
      <c r="C461" s="17"/>
      <c r="D461" s="6"/>
      <c r="E461" s="18"/>
    </row>
    <row r="462" spans="1:5" x14ac:dyDescent="0.3">
      <c r="A462" s="16"/>
      <c r="B462" s="6"/>
      <c r="C462" s="17"/>
      <c r="D462" s="6"/>
      <c r="E462" s="18"/>
    </row>
    <row r="463" spans="1:5" x14ac:dyDescent="0.3">
      <c r="A463" s="16"/>
      <c r="B463" s="6"/>
      <c r="C463" s="17"/>
      <c r="D463" s="6"/>
      <c r="E463" s="18"/>
    </row>
    <row r="464" spans="1:5" x14ac:dyDescent="0.3">
      <c r="A464" s="16"/>
      <c r="B464" s="6"/>
      <c r="C464" s="17"/>
      <c r="D464" s="6"/>
      <c r="E464" s="18"/>
    </row>
    <row r="465" spans="1:5" x14ac:dyDescent="0.3">
      <c r="A465" s="16"/>
      <c r="B465" s="6"/>
      <c r="C465" s="17"/>
      <c r="D465" s="6"/>
      <c r="E465" s="18"/>
    </row>
    <row r="466" spans="1:5" x14ac:dyDescent="0.3">
      <c r="A466" s="16"/>
      <c r="B466" s="6"/>
      <c r="C466" s="17"/>
      <c r="D466" s="6"/>
      <c r="E466" s="18"/>
    </row>
    <row r="467" spans="1:5" x14ac:dyDescent="0.3">
      <c r="A467" s="16"/>
      <c r="B467" s="6"/>
      <c r="C467" s="17"/>
      <c r="D467" s="6"/>
      <c r="E467" s="18"/>
    </row>
    <row r="468" spans="1:5" x14ac:dyDescent="0.3">
      <c r="A468" s="16"/>
      <c r="B468" s="6"/>
      <c r="C468" s="17"/>
      <c r="D468" s="6"/>
      <c r="E468" s="18"/>
    </row>
    <row r="469" spans="1:5" x14ac:dyDescent="0.3">
      <c r="A469" s="16"/>
      <c r="B469" s="6"/>
      <c r="C469" s="17"/>
      <c r="D469" s="6"/>
      <c r="E469" s="18"/>
    </row>
    <row r="470" spans="1:5" x14ac:dyDescent="0.3">
      <c r="A470" s="16"/>
      <c r="B470" s="6"/>
      <c r="C470" s="17"/>
      <c r="D470" s="6"/>
      <c r="E470" s="18"/>
    </row>
    <row r="471" spans="1:5" x14ac:dyDescent="0.3">
      <c r="A471" s="16"/>
      <c r="B471" s="6"/>
      <c r="C471" s="17"/>
      <c r="D471" s="6"/>
      <c r="E471" s="18"/>
    </row>
    <row r="472" spans="1:5" x14ac:dyDescent="0.3">
      <c r="A472" s="16"/>
      <c r="B472" s="6"/>
      <c r="C472" s="17"/>
      <c r="D472" s="6"/>
      <c r="E472" s="18"/>
    </row>
    <row r="473" spans="1:5" x14ac:dyDescent="0.3">
      <c r="A473" s="16"/>
      <c r="B473" s="6"/>
      <c r="C473" s="17"/>
      <c r="D473" s="6"/>
      <c r="E473" s="18"/>
    </row>
    <row r="474" spans="1:5" x14ac:dyDescent="0.3">
      <c r="A474" s="16"/>
      <c r="B474" s="6"/>
      <c r="C474" s="17"/>
      <c r="D474" s="6"/>
      <c r="E474" s="18"/>
    </row>
    <row r="475" spans="1:5" x14ac:dyDescent="0.3">
      <c r="A475" s="16"/>
      <c r="B475" s="6"/>
      <c r="C475" s="17"/>
      <c r="D475" s="6"/>
      <c r="E475" s="18"/>
    </row>
    <row r="476" spans="1:5" x14ac:dyDescent="0.3">
      <c r="A476" s="16"/>
      <c r="B476" s="6"/>
      <c r="C476" s="17"/>
      <c r="D476" s="6"/>
      <c r="E476" s="18"/>
    </row>
    <row r="477" spans="1:5" x14ac:dyDescent="0.3">
      <c r="A477" s="16"/>
      <c r="B477" s="6"/>
      <c r="C477" s="17"/>
      <c r="D477" s="6"/>
      <c r="E477" s="18"/>
    </row>
    <row r="478" spans="1:5" x14ac:dyDescent="0.3">
      <c r="A478" s="16"/>
      <c r="B478" s="6"/>
      <c r="C478" s="17"/>
      <c r="D478" s="6"/>
      <c r="E478" s="18"/>
    </row>
    <row r="479" spans="1:5" x14ac:dyDescent="0.3">
      <c r="A479" s="16"/>
      <c r="B479" s="6"/>
      <c r="C479" s="17"/>
      <c r="D479" s="6"/>
      <c r="E479" s="18"/>
    </row>
    <row r="480" spans="1:5" x14ac:dyDescent="0.3">
      <c r="A480" s="16"/>
      <c r="B480" s="6"/>
      <c r="C480" s="17"/>
      <c r="D480" s="6"/>
      <c r="E480" s="18"/>
    </row>
    <row r="481" spans="1:5" x14ac:dyDescent="0.3">
      <c r="A481" s="16"/>
      <c r="B481" s="6"/>
      <c r="C481" s="17"/>
      <c r="D481" s="6"/>
      <c r="E481" s="18"/>
    </row>
    <row r="482" spans="1:5" x14ac:dyDescent="0.3">
      <c r="A482" s="16"/>
      <c r="B482" s="6"/>
      <c r="C482" s="17"/>
      <c r="D482" s="6"/>
      <c r="E482" s="18"/>
    </row>
    <row r="483" spans="1:5" x14ac:dyDescent="0.3">
      <c r="A483" s="16"/>
      <c r="B483" s="6"/>
      <c r="C483" s="17"/>
      <c r="D483" s="6"/>
      <c r="E483" s="18"/>
    </row>
    <row r="484" spans="1:5" x14ac:dyDescent="0.3">
      <c r="A484" s="16"/>
      <c r="B484" s="6"/>
      <c r="C484" s="17"/>
      <c r="D484" s="6"/>
      <c r="E484" s="18"/>
    </row>
    <row r="485" spans="1:5" x14ac:dyDescent="0.3">
      <c r="A485" s="16"/>
      <c r="B485" s="6"/>
      <c r="C485" s="17"/>
      <c r="D485" s="6"/>
      <c r="E485" s="18"/>
    </row>
    <row r="486" spans="1:5" x14ac:dyDescent="0.3">
      <c r="A486" s="16"/>
      <c r="B486" s="6"/>
      <c r="C486" s="17"/>
      <c r="D486" s="6"/>
      <c r="E486" s="18"/>
    </row>
    <row r="487" spans="1:5" x14ac:dyDescent="0.3">
      <c r="A487" s="16"/>
      <c r="B487" s="6"/>
      <c r="C487" s="17"/>
      <c r="D487" s="6"/>
      <c r="E487" s="18"/>
    </row>
    <row r="488" spans="1:5" x14ac:dyDescent="0.3">
      <c r="A488" s="16"/>
      <c r="B488" s="6"/>
      <c r="C488" s="17"/>
      <c r="D488" s="6"/>
      <c r="E488" s="18"/>
    </row>
    <row r="489" spans="1:5" x14ac:dyDescent="0.3">
      <c r="A489" s="16"/>
      <c r="B489" s="6"/>
      <c r="C489" s="17"/>
      <c r="D489" s="6"/>
      <c r="E489" s="18"/>
    </row>
    <row r="490" spans="1:5" x14ac:dyDescent="0.3">
      <c r="A490" s="16"/>
      <c r="B490" s="6"/>
      <c r="C490" s="17"/>
      <c r="D490" s="6"/>
      <c r="E490" s="18"/>
    </row>
    <row r="491" spans="1:5" x14ac:dyDescent="0.3">
      <c r="A491" s="16"/>
      <c r="B491" s="6"/>
      <c r="C491" s="17"/>
      <c r="D491" s="6"/>
      <c r="E491" s="18"/>
    </row>
    <row r="492" spans="1:5" x14ac:dyDescent="0.3">
      <c r="A492" s="16"/>
      <c r="B492" s="6"/>
      <c r="C492" s="17"/>
      <c r="D492" s="6"/>
      <c r="E492" s="18"/>
    </row>
    <row r="493" spans="1:5" x14ac:dyDescent="0.3">
      <c r="A493" s="16"/>
      <c r="B493" s="6"/>
      <c r="C493" s="17"/>
      <c r="D493" s="6"/>
      <c r="E493" s="18"/>
    </row>
    <row r="494" spans="1:5" x14ac:dyDescent="0.3">
      <c r="A494" s="16"/>
      <c r="B494" s="6"/>
      <c r="C494" s="17"/>
      <c r="D494" s="6"/>
      <c r="E494" s="18"/>
    </row>
    <row r="495" spans="1:5" x14ac:dyDescent="0.3">
      <c r="A495" s="16"/>
      <c r="B495" s="6"/>
      <c r="C495" s="17"/>
      <c r="D495" s="6"/>
      <c r="E495" s="18"/>
    </row>
    <row r="496" spans="1:5" x14ac:dyDescent="0.3">
      <c r="A496" s="16"/>
      <c r="B496" s="6"/>
      <c r="C496" s="17"/>
      <c r="D496" s="6"/>
      <c r="E496" s="18"/>
    </row>
    <row r="497" spans="1:5" x14ac:dyDescent="0.3">
      <c r="A497" s="16"/>
      <c r="B497" s="6"/>
      <c r="C497" s="17"/>
      <c r="D497" s="6"/>
      <c r="E497" s="18"/>
    </row>
    <row r="498" spans="1:5" x14ac:dyDescent="0.3">
      <c r="A498" s="16"/>
      <c r="B498" s="6"/>
      <c r="C498" s="17"/>
      <c r="D498" s="6"/>
      <c r="E498" s="18"/>
    </row>
    <row r="499" spans="1:5" x14ac:dyDescent="0.3">
      <c r="A499" s="16"/>
      <c r="B499" s="6"/>
      <c r="C499" s="17"/>
      <c r="D499" s="6"/>
      <c r="E499" s="18"/>
    </row>
    <row r="500" spans="1:5" x14ac:dyDescent="0.3">
      <c r="A500" s="16"/>
      <c r="B500" s="6"/>
      <c r="C500" s="17"/>
      <c r="D500" s="6"/>
      <c r="E500" s="18"/>
    </row>
    <row r="501" spans="1:5" x14ac:dyDescent="0.3">
      <c r="A501" s="16"/>
      <c r="B501" s="6"/>
      <c r="C501" s="17"/>
      <c r="D501" s="6"/>
      <c r="E501" s="18"/>
    </row>
    <row r="502" spans="1:5" x14ac:dyDescent="0.3">
      <c r="A502" s="16"/>
      <c r="B502" s="6"/>
      <c r="C502" s="17"/>
      <c r="D502" s="6"/>
      <c r="E502" s="18"/>
    </row>
    <row r="503" spans="1:5" x14ac:dyDescent="0.3">
      <c r="A503" s="16"/>
      <c r="B503" s="6"/>
      <c r="C503" s="17"/>
      <c r="D503" s="6"/>
      <c r="E503" s="18"/>
    </row>
    <row r="504" spans="1:5" x14ac:dyDescent="0.3">
      <c r="A504" s="16"/>
      <c r="B504" s="6"/>
      <c r="C504" s="17"/>
      <c r="D504" s="6"/>
      <c r="E504" s="18"/>
    </row>
    <row r="505" spans="1:5" x14ac:dyDescent="0.3">
      <c r="A505" s="16"/>
      <c r="B505" s="6"/>
      <c r="C505" s="17"/>
      <c r="D505" s="6"/>
      <c r="E505" s="18"/>
    </row>
    <row r="506" spans="1:5" x14ac:dyDescent="0.3">
      <c r="A506" s="16"/>
      <c r="B506" s="6"/>
      <c r="C506" s="17"/>
      <c r="D506" s="6"/>
      <c r="E506" s="18"/>
    </row>
    <row r="507" spans="1:5" x14ac:dyDescent="0.3">
      <c r="A507" s="16"/>
      <c r="B507" s="6"/>
      <c r="C507" s="17"/>
      <c r="D507" s="6"/>
      <c r="E507" s="18"/>
    </row>
    <row r="508" spans="1:5" x14ac:dyDescent="0.3">
      <c r="A508" s="16"/>
      <c r="B508" s="6"/>
      <c r="C508" s="17"/>
      <c r="D508" s="6"/>
      <c r="E508" s="18"/>
    </row>
    <row r="509" spans="1:5" x14ac:dyDescent="0.3">
      <c r="A509" s="16"/>
      <c r="B509" s="6"/>
      <c r="C509" s="17"/>
      <c r="D509" s="6"/>
      <c r="E509" s="18"/>
    </row>
    <row r="510" spans="1:5" x14ac:dyDescent="0.3">
      <c r="A510" s="16"/>
      <c r="B510" s="6"/>
      <c r="C510" s="17"/>
      <c r="D510" s="6"/>
      <c r="E510" s="18"/>
    </row>
    <row r="511" spans="1:5" x14ac:dyDescent="0.3">
      <c r="A511" s="16"/>
      <c r="B511" s="6"/>
      <c r="C511" s="17"/>
      <c r="D511" s="6"/>
      <c r="E511" s="18"/>
    </row>
    <row r="512" spans="1:5" x14ac:dyDescent="0.3">
      <c r="A512" s="16"/>
      <c r="B512" s="6"/>
      <c r="C512" s="17"/>
      <c r="D512" s="6"/>
      <c r="E512" s="18"/>
    </row>
    <row r="513" spans="1:5" x14ac:dyDescent="0.3">
      <c r="A513" s="16"/>
      <c r="B513" s="6"/>
      <c r="C513" s="17"/>
      <c r="D513" s="6"/>
      <c r="E513" s="18"/>
    </row>
    <row r="514" spans="1:5" x14ac:dyDescent="0.3">
      <c r="A514" s="16"/>
      <c r="B514" s="6"/>
      <c r="C514" s="17"/>
      <c r="D514" s="6"/>
      <c r="E514" s="18"/>
    </row>
    <row r="515" spans="1:5" x14ac:dyDescent="0.3">
      <c r="A515" s="16"/>
      <c r="B515" s="6"/>
      <c r="C515" s="17"/>
      <c r="D515" s="6"/>
      <c r="E515" s="18"/>
    </row>
    <row r="516" spans="1:5" x14ac:dyDescent="0.3">
      <c r="A516" s="16"/>
      <c r="B516" s="6"/>
      <c r="C516" s="17"/>
      <c r="D516" s="6"/>
      <c r="E516" s="18"/>
    </row>
    <row r="517" spans="1:5" x14ac:dyDescent="0.3">
      <c r="A517" s="16"/>
      <c r="B517" s="6"/>
      <c r="C517" s="17"/>
      <c r="D517" s="6"/>
      <c r="E517" s="18"/>
    </row>
    <row r="518" spans="1:5" x14ac:dyDescent="0.3">
      <c r="A518" s="16"/>
      <c r="B518" s="6"/>
      <c r="C518" s="17"/>
      <c r="D518" s="6"/>
      <c r="E518" s="18"/>
    </row>
    <row r="519" spans="1:5" x14ac:dyDescent="0.3">
      <c r="A519" s="16"/>
      <c r="B519" s="6"/>
      <c r="C519" s="17"/>
      <c r="D519" s="6"/>
      <c r="E519" s="18"/>
    </row>
    <row r="520" spans="1:5" x14ac:dyDescent="0.3">
      <c r="A520" s="16"/>
      <c r="B520" s="6"/>
      <c r="C520" s="17"/>
      <c r="D520" s="6"/>
      <c r="E520" s="18"/>
    </row>
    <row r="521" spans="1:5" x14ac:dyDescent="0.3">
      <c r="A521" s="16"/>
      <c r="B521" s="6"/>
      <c r="C521" s="17"/>
      <c r="D521" s="6"/>
      <c r="E521" s="18"/>
    </row>
    <row r="522" spans="1:5" x14ac:dyDescent="0.3">
      <c r="A522" s="16"/>
      <c r="B522" s="6"/>
      <c r="C522" s="17"/>
      <c r="D522" s="6"/>
      <c r="E522" s="18"/>
    </row>
    <row r="523" spans="1:5" x14ac:dyDescent="0.3">
      <c r="A523" s="16"/>
      <c r="B523" s="6"/>
      <c r="C523" s="17"/>
      <c r="D523" s="6"/>
      <c r="E523" s="18"/>
    </row>
    <row r="524" spans="1:5" x14ac:dyDescent="0.3">
      <c r="A524" s="16"/>
      <c r="B524" s="6"/>
      <c r="C524" s="17"/>
      <c r="D524" s="6"/>
      <c r="E524" s="18"/>
    </row>
    <row r="525" spans="1:5" x14ac:dyDescent="0.3">
      <c r="A525" s="16"/>
      <c r="B525" s="6"/>
      <c r="C525" s="17"/>
      <c r="D525" s="6"/>
      <c r="E525" s="18"/>
    </row>
    <row r="526" spans="1:5" x14ac:dyDescent="0.3">
      <c r="A526" s="16"/>
      <c r="B526" s="6"/>
      <c r="C526" s="17"/>
      <c r="D526" s="6"/>
      <c r="E526" s="18"/>
    </row>
    <row r="527" spans="1:5" x14ac:dyDescent="0.3">
      <c r="A527" s="16"/>
      <c r="B527" s="6"/>
      <c r="C527" s="17"/>
      <c r="D527" s="6"/>
      <c r="E527" s="18"/>
    </row>
    <row r="528" spans="1:5" x14ac:dyDescent="0.3">
      <c r="A528" s="16"/>
      <c r="B528" s="6"/>
      <c r="C528" s="17"/>
      <c r="D528" s="6"/>
      <c r="E528" s="18"/>
    </row>
    <row r="529" spans="1:5" x14ac:dyDescent="0.3">
      <c r="A529" s="16"/>
      <c r="B529" s="6"/>
      <c r="C529" s="17"/>
      <c r="D529" s="6"/>
      <c r="E529" s="18"/>
    </row>
    <row r="530" spans="1:5" x14ac:dyDescent="0.3">
      <c r="A530" s="16"/>
      <c r="B530" s="6"/>
      <c r="C530" s="17"/>
      <c r="D530" s="6"/>
      <c r="E530" s="18"/>
    </row>
    <row r="531" spans="1:5" x14ac:dyDescent="0.3">
      <c r="A531" s="16"/>
      <c r="B531" s="6"/>
      <c r="C531" s="17"/>
      <c r="D531" s="6"/>
      <c r="E531" s="18"/>
    </row>
    <row r="532" spans="1:5" x14ac:dyDescent="0.3">
      <c r="A532" s="16"/>
      <c r="B532" s="6"/>
      <c r="C532" s="17"/>
      <c r="D532" s="6"/>
      <c r="E532" s="18"/>
    </row>
    <row r="533" spans="1:5" x14ac:dyDescent="0.3">
      <c r="A533" s="16"/>
      <c r="B533" s="6"/>
      <c r="C533" s="17"/>
      <c r="D533" s="6"/>
      <c r="E533" s="18"/>
    </row>
    <row r="534" spans="1:5" x14ac:dyDescent="0.3">
      <c r="A534" s="16"/>
      <c r="B534" s="6"/>
      <c r="C534" s="17"/>
      <c r="D534" s="6"/>
      <c r="E534" s="18"/>
    </row>
    <row r="535" spans="1:5" x14ac:dyDescent="0.3">
      <c r="A535" s="16"/>
      <c r="B535" s="6"/>
      <c r="C535" s="17"/>
      <c r="D535" s="6"/>
      <c r="E535" s="18"/>
    </row>
    <row r="536" spans="1:5" x14ac:dyDescent="0.3">
      <c r="A536" s="16"/>
      <c r="B536" s="6"/>
      <c r="C536" s="17"/>
      <c r="D536" s="6"/>
      <c r="E536" s="18"/>
    </row>
    <row r="537" spans="1:5" x14ac:dyDescent="0.3">
      <c r="A537" s="16"/>
      <c r="B537" s="6"/>
      <c r="C537" s="17"/>
      <c r="D537" s="6"/>
      <c r="E537" s="18"/>
    </row>
    <row r="538" spans="1:5" x14ac:dyDescent="0.3">
      <c r="A538" s="16"/>
      <c r="B538" s="6"/>
      <c r="C538" s="17"/>
      <c r="D538" s="6"/>
      <c r="E538" s="18"/>
    </row>
    <row r="539" spans="1:5" x14ac:dyDescent="0.3">
      <c r="A539" s="16"/>
      <c r="B539" s="6"/>
      <c r="C539" s="17"/>
      <c r="D539" s="6"/>
      <c r="E539" s="18"/>
    </row>
    <row r="540" spans="1:5" x14ac:dyDescent="0.3">
      <c r="A540" s="16"/>
      <c r="B540" s="6"/>
      <c r="C540" s="17"/>
      <c r="D540" s="6"/>
      <c r="E540" s="18"/>
    </row>
    <row r="541" spans="1:5" x14ac:dyDescent="0.3">
      <c r="A541" s="16"/>
      <c r="B541" s="6"/>
      <c r="C541" s="17"/>
      <c r="D541" s="6"/>
      <c r="E541" s="18"/>
    </row>
    <row r="542" spans="1:5" x14ac:dyDescent="0.3">
      <c r="A542" s="16"/>
      <c r="B542" s="6"/>
      <c r="C542" s="17"/>
      <c r="D542" s="6"/>
      <c r="E542" s="18"/>
    </row>
    <row r="543" spans="1:5" x14ac:dyDescent="0.3">
      <c r="A543" s="16"/>
      <c r="B543" s="6"/>
      <c r="C543" s="17"/>
      <c r="D543" s="6"/>
      <c r="E543" s="18"/>
    </row>
    <row r="544" spans="1:5" x14ac:dyDescent="0.3">
      <c r="A544" s="16"/>
      <c r="B544" s="6"/>
      <c r="C544" s="17"/>
      <c r="D544" s="6"/>
      <c r="E544" s="18"/>
    </row>
    <row r="545" spans="1:5" x14ac:dyDescent="0.3">
      <c r="A545" s="16"/>
      <c r="B545" s="6"/>
      <c r="C545" s="17"/>
      <c r="D545" s="6"/>
      <c r="E545" s="18"/>
    </row>
    <row r="546" spans="1:5" x14ac:dyDescent="0.3">
      <c r="A546" s="16"/>
      <c r="B546" s="6"/>
      <c r="C546" s="17"/>
      <c r="D546" s="6"/>
      <c r="E546" s="18"/>
    </row>
    <row r="547" spans="1:5" x14ac:dyDescent="0.3">
      <c r="A547" s="16"/>
      <c r="B547" s="6"/>
      <c r="C547" s="17"/>
      <c r="D547" s="6"/>
      <c r="E547" s="18"/>
    </row>
    <row r="548" spans="1:5" x14ac:dyDescent="0.3">
      <c r="A548" s="16"/>
      <c r="B548" s="6"/>
      <c r="C548" s="17"/>
      <c r="D548" s="6"/>
      <c r="E548" s="18"/>
    </row>
    <row r="549" spans="1:5" x14ac:dyDescent="0.3">
      <c r="A549" s="16"/>
      <c r="B549" s="6"/>
      <c r="C549" s="17"/>
      <c r="D549" s="6"/>
      <c r="E549" s="18"/>
    </row>
    <row r="550" spans="1:5" x14ac:dyDescent="0.3">
      <c r="A550" s="16"/>
      <c r="B550" s="6"/>
      <c r="C550" s="17"/>
      <c r="D550" s="6"/>
      <c r="E550" s="1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84"/>
  <sheetViews>
    <sheetView showGridLines="0" tabSelected="1" zoomScaleNormal="100" workbookViewId="0">
      <selection activeCell="D4" sqref="D4"/>
    </sheetView>
  </sheetViews>
  <sheetFormatPr baseColWidth="10" defaultColWidth="11.44140625" defaultRowHeight="14.4" x14ac:dyDescent="0.3"/>
  <cols>
    <col min="1" max="1" width="3.109375" style="20" customWidth="1"/>
    <col min="2" max="2" width="28.33203125" style="20" customWidth="1"/>
    <col min="3" max="3" width="2.6640625" style="20" customWidth="1"/>
    <col min="4" max="4" width="15.5546875" style="20" bestFit="1" customWidth="1"/>
    <col min="5" max="5" width="11.44140625" style="43" customWidth="1"/>
    <col min="6" max="6" width="16" style="20" bestFit="1" customWidth="1"/>
    <col min="7" max="7" width="11.44140625" style="20"/>
    <col min="8" max="8" width="16.109375" style="20" customWidth="1"/>
    <col min="9" max="9" width="14.33203125" style="20" bestFit="1" customWidth="1"/>
    <col min="10" max="10" width="11.44140625" style="20"/>
    <col min="11" max="11" width="12.109375" style="20" hidden="1" customWidth="1"/>
    <col min="12" max="16384" width="11.44140625" style="20"/>
  </cols>
  <sheetData>
    <row r="1" spans="2:12" ht="51" customHeight="1" x14ac:dyDescent="0.3">
      <c r="B1" s="69" t="s">
        <v>73</v>
      </c>
      <c r="C1" s="70"/>
      <c r="D1" s="70"/>
      <c r="E1" s="70"/>
      <c r="F1" s="70"/>
      <c r="G1" s="70"/>
      <c r="H1" s="70"/>
      <c r="I1" s="70"/>
      <c r="J1" s="70"/>
    </row>
    <row r="2" spans="2:12" ht="21.75" customHeight="1" x14ac:dyDescent="0.3">
      <c r="B2" s="54"/>
      <c r="C2" s="56"/>
      <c r="D2" s="57" t="s">
        <v>81</v>
      </c>
      <c r="E2" s="55"/>
      <c r="F2" s="55"/>
      <c r="G2" s="55"/>
      <c r="H2" s="55"/>
      <c r="I2" s="55"/>
      <c r="J2" s="55"/>
    </row>
    <row r="3" spans="2:12" ht="28.5" customHeight="1" x14ac:dyDescent="0.35">
      <c r="D3" s="21" t="s">
        <v>48</v>
      </c>
      <c r="E3" s="22"/>
      <c r="F3" s="21" t="s">
        <v>49</v>
      </c>
    </row>
    <row r="4" spans="2:12" ht="23.25" customHeight="1" x14ac:dyDescent="0.35">
      <c r="B4" s="23" t="s">
        <v>47</v>
      </c>
      <c r="C4" s="23"/>
      <c r="D4" s="62">
        <v>36000</v>
      </c>
      <c r="E4" s="24"/>
      <c r="F4" s="23">
        <f>+D4</f>
        <v>36000</v>
      </c>
      <c r="H4" s="25" t="s">
        <v>62</v>
      </c>
    </row>
    <row r="5" spans="2:12" ht="15.6" x14ac:dyDescent="0.3">
      <c r="B5" s="20" t="s">
        <v>50</v>
      </c>
      <c r="D5" s="26">
        <f>+F5-G23</f>
        <v>4879.3079999999991</v>
      </c>
      <c r="E5" s="27"/>
      <c r="F5" s="26">
        <f>F20*12*(E20+E22)</f>
        <v>8925.2279999999992</v>
      </c>
      <c r="H5" s="20" t="s">
        <v>56</v>
      </c>
      <c r="I5" s="63">
        <v>3000</v>
      </c>
    </row>
    <row r="6" spans="2:12" ht="15.6" x14ac:dyDescent="0.3">
      <c r="B6" s="20" t="s">
        <v>51</v>
      </c>
      <c r="D6" s="26">
        <f>+G19*E19/2</f>
        <v>6945.2400000000016</v>
      </c>
      <c r="E6" s="27"/>
      <c r="F6" s="26">
        <f ca="1">MIN(G19,F10)*E19</f>
        <v>13890.480000000003</v>
      </c>
      <c r="H6" s="20" t="s">
        <v>57</v>
      </c>
      <c r="I6" s="63">
        <v>12000</v>
      </c>
    </row>
    <row r="7" spans="2:12" ht="15.6" x14ac:dyDescent="0.3">
      <c r="B7" s="20" t="s">
        <v>52</v>
      </c>
      <c r="D7" s="26">
        <f>+F19*12*E21/2</f>
        <v>1116</v>
      </c>
      <c r="E7" s="27"/>
      <c r="F7" s="26">
        <v>0</v>
      </c>
      <c r="H7" s="20" t="s">
        <v>58</v>
      </c>
      <c r="I7" s="63">
        <v>1800</v>
      </c>
    </row>
    <row r="8" spans="2:12" ht="15.6" x14ac:dyDescent="0.3">
      <c r="B8" s="28" t="s">
        <v>71</v>
      </c>
      <c r="D8" s="26">
        <f ca="1">ROUND(IF(D10&lt;=8354,0,IF(D10&lt;=13469,INT((974.58*(D10-8354)/10000+1400)*(D10-8354)/10000),IF(D10&lt;=52881,INT((228.74*(D10-13469)/10000+2397)*(D10-13469)/10000+971),IF(D10&lt;=250730,INT(D10*0.42-8239),INT(D10*0.45-15761)))))*1.055,-2)</f>
        <v>23400</v>
      </c>
      <c r="E8" s="27"/>
      <c r="F8" s="26">
        <f ca="1">ROUND(IF(F10&lt;=8354,0,IF(F10&lt;=13469,INT((974.58*(F10-8354)/10000+1400)*(F10-8354)/10000),IF(F10&lt;=52881,INT((228.74*(F10-13469)/10000+2397)*(F10-13469)/10000+971),IF(F10&lt;=250730,INT(F10*0.42-8239),INT(F10*0.45-15761)))))*1.055,-2)</f>
        <v>38400</v>
      </c>
      <c r="H8" s="20" t="s">
        <v>59</v>
      </c>
      <c r="I8" s="63">
        <v>1800</v>
      </c>
    </row>
    <row r="9" spans="2:12" ht="15.6" x14ac:dyDescent="0.3">
      <c r="B9" s="20" t="s">
        <v>53</v>
      </c>
      <c r="D9" s="26"/>
      <c r="E9" s="27"/>
      <c r="F9" s="26">
        <f>+D4/12*3</f>
        <v>9000</v>
      </c>
      <c r="H9" s="20" t="s">
        <v>60</v>
      </c>
      <c r="I9" s="63">
        <v>2500</v>
      </c>
      <c r="K9" s="29">
        <f ca="1">+F8/F10</f>
        <v>0.36152844737428097</v>
      </c>
      <c r="L9" s="29"/>
    </row>
    <row r="10" spans="2:12" ht="15.6" x14ac:dyDescent="0.3">
      <c r="B10" s="25" t="s">
        <v>54</v>
      </c>
      <c r="C10" s="25"/>
      <c r="D10" s="30">
        <f ca="1">SUM(D4:D9)</f>
        <v>72340.547999999995</v>
      </c>
      <c r="E10" s="27"/>
      <c r="F10" s="30">
        <f ca="1">SUM(F4:F9)</f>
        <v>106215.70800000001</v>
      </c>
      <c r="H10" s="20" t="s">
        <v>61</v>
      </c>
      <c r="I10" s="63">
        <v>1500</v>
      </c>
    </row>
    <row r="11" spans="2:12" ht="21.75" customHeight="1" x14ac:dyDescent="0.3">
      <c r="B11" s="20" t="s">
        <v>63</v>
      </c>
      <c r="D11" s="26"/>
      <c r="E11" s="27"/>
      <c r="F11" s="31">
        <f>SUM(I5:I11)</f>
        <v>24600</v>
      </c>
      <c r="H11" s="20" t="s">
        <v>17</v>
      </c>
      <c r="I11" s="63">
        <v>2000</v>
      </c>
    </row>
    <row r="12" spans="2:12" ht="15.6" x14ac:dyDescent="0.3">
      <c r="D12" s="50"/>
      <c r="E12" s="27"/>
      <c r="F12" s="26"/>
      <c r="I12" s="26"/>
    </row>
    <row r="13" spans="2:12" s="33" customFormat="1" ht="23.4" x14ac:dyDescent="0.3">
      <c r="B13" s="32" t="s">
        <v>72</v>
      </c>
      <c r="E13" s="34"/>
      <c r="F13" s="35">
        <f ca="1">SUM(F10:F11)</f>
        <v>130815.70800000001</v>
      </c>
      <c r="I13" s="36"/>
    </row>
    <row r="14" spans="2:12" s="33" customFormat="1" ht="6" customHeight="1" x14ac:dyDescent="0.3">
      <c r="D14" s="37"/>
      <c r="E14" s="38"/>
    </row>
    <row r="15" spans="2:12" s="33" customFormat="1" ht="17.399999999999999" x14ac:dyDescent="0.3">
      <c r="E15" s="39" t="s">
        <v>55</v>
      </c>
      <c r="F15" s="34"/>
    </row>
    <row r="17" spans="2:15" hidden="1" x14ac:dyDescent="0.3"/>
    <row r="18" spans="2:15" hidden="1" x14ac:dyDescent="0.3">
      <c r="B18" s="20" t="s">
        <v>88</v>
      </c>
      <c r="E18" s="40" t="s">
        <v>68</v>
      </c>
      <c r="F18" s="41" t="s">
        <v>69</v>
      </c>
      <c r="G18" s="41"/>
    </row>
    <row r="19" spans="2:15" hidden="1" x14ac:dyDescent="0.3">
      <c r="B19" s="20" t="s">
        <v>64</v>
      </c>
      <c r="E19" s="42">
        <f>9.335*2%</f>
        <v>0.18670000000000003</v>
      </c>
      <c r="F19" s="20">
        <v>6200</v>
      </c>
      <c r="G19" s="20">
        <f>+F19*12</f>
        <v>74400</v>
      </c>
    </row>
    <row r="20" spans="2:15" hidden="1" x14ac:dyDescent="0.3">
      <c r="B20" s="20" t="s">
        <v>65</v>
      </c>
      <c r="E20" s="42">
        <v>0.155</v>
      </c>
      <c r="F20" s="20">
        <v>4238</v>
      </c>
      <c r="G20" s="20">
        <f t="shared" ref="G20:G23" si="0">+F20*12</f>
        <v>50856</v>
      </c>
    </row>
    <row r="21" spans="2:15" hidden="1" x14ac:dyDescent="0.3">
      <c r="B21" s="20" t="s">
        <v>66</v>
      </c>
      <c r="E21" s="42">
        <v>0.03</v>
      </c>
      <c r="F21" s="20">
        <v>6200</v>
      </c>
      <c r="G21" s="20">
        <f t="shared" si="0"/>
        <v>74400</v>
      </c>
    </row>
    <row r="22" spans="2:15" hidden="1" x14ac:dyDescent="0.3">
      <c r="B22" s="20" t="s">
        <v>67</v>
      </c>
      <c r="E22" s="42">
        <v>2.0500000000000001E-2</v>
      </c>
      <c r="F22" s="20">
        <v>4238</v>
      </c>
      <c r="G22" s="20">
        <f t="shared" si="0"/>
        <v>50856</v>
      </c>
    </row>
    <row r="23" spans="2:15" hidden="1" x14ac:dyDescent="0.3">
      <c r="B23" s="20" t="s">
        <v>70</v>
      </c>
      <c r="F23" s="20">
        <f>295.65+41.51</f>
        <v>337.15999999999997</v>
      </c>
      <c r="G23" s="44">
        <f t="shared" si="0"/>
        <v>4045.9199999999996</v>
      </c>
    </row>
    <row r="24" spans="2:15" hidden="1" x14ac:dyDescent="0.3">
      <c r="F24" s="19">
        <f>(7.3%*F20)+F22*2.05%/2</f>
        <v>352.81349999999998</v>
      </c>
    </row>
    <row r="25" spans="2:15" hidden="1" x14ac:dyDescent="0.3"/>
    <row r="26" spans="2:15" hidden="1" x14ac:dyDescent="0.3"/>
    <row r="27" spans="2:15" hidden="1" x14ac:dyDescent="0.3">
      <c r="B27" s="20">
        <f>5950*12*0.189</f>
        <v>13494.6</v>
      </c>
    </row>
    <row r="28" spans="2:15" hidden="1" x14ac:dyDescent="0.3"/>
    <row r="30" spans="2:15" ht="23.25" customHeight="1" x14ac:dyDescent="0.45">
      <c r="B30" s="67" t="s">
        <v>74</v>
      </c>
      <c r="C30" s="68"/>
      <c r="D30" s="68"/>
      <c r="E30" s="68"/>
      <c r="F30" s="68"/>
      <c r="N30" s="51"/>
      <c r="O30" s="51"/>
    </row>
    <row r="32" spans="2:15" ht="15.6" x14ac:dyDescent="0.3">
      <c r="B32" s="45" t="s">
        <v>25</v>
      </c>
      <c r="C32" s="45"/>
      <c r="D32" s="45">
        <v>365</v>
      </c>
      <c r="E32" s="48" t="s">
        <v>75</v>
      </c>
    </row>
    <row r="33" spans="2:5" ht="15.6" x14ac:dyDescent="0.3">
      <c r="B33" s="45" t="s">
        <v>26</v>
      </c>
      <c r="C33" s="45"/>
      <c r="D33" s="64">
        <v>-52</v>
      </c>
      <c r="E33" s="48" t="s">
        <v>75</v>
      </c>
    </row>
    <row r="34" spans="2:5" ht="15.6" x14ac:dyDescent="0.3">
      <c r="B34" s="45" t="s">
        <v>27</v>
      </c>
      <c r="C34" s="45"/>
      <c r="D34" s="64">
        <v>-10</v>
      </c>
      <c r="E34" s="48" t="s">
        <v>75</v>
      </c>
    </row>
    <row r="35" spans="2:5" ht="15.6" x14ac:dyDescent="0.3">
      <c r="B35" s="45" t="s">
        <v>28</v>
      </c>
      <c r="C35" s="45"/>
      <c r="D35" s="64">
        <v>-20</v>
      </c>
      <c r="E35" s="48" t="s">
        <v>75</v>
      </c>
    </row>
    <row r="36" spans="2:5" ht="15.6" x14ac:dyDescent="0.3">
      <c r="B36" s="45" t="s">
        <v>29</v>
      </c>
      <c r="C36" s="45"/>
      <c r="D36" s="64">
        <v>-5</v>
      </c>
      <c r="E36" s="48" t="s">
        <v>75</v>
      </c>
    </row>
    <row r="37" spans="2:5" ht="17.25" customHeight="1" x14ac:dyDescent="0.3">
      <c r="B37" s="45" t="s">
        <v>36</v>
      </c>
      <c r="C37" s="45"/>
      <c r="D37" s="64">
        <v>-3</v>
      </c>
      <c r="E37" s="48" t="s">
        <v>75</v>
      </c>
    </row>
    <row r="38" spans="2:5" ht="15.6" x14ac:dyDescent="0.3">
      <c r="B38" s="46" t="s">
        <v>31</v>
      </c>
      <c r="C38" s="46"/>
      <c r="D38" s="46">
        <f>SUM(D32:D37)</f>
        <v>275</v>
      </c>
      <c r="E38" s="47" t="s">
        <v>75</v>
      </c>
    </row>
    <row r="39" spans="2:5" ht="15.6" x14ac:dyDescent="0.3">
      <c r="B39" s="46" t="s">
        <v>87</v>
      </c>
      <c r="C39" s="46"/>
      <c r="D39" s="65">
        <v>0.5</v>
      </c>
      <c r="E39" s="47"/>
    </row>
    <row r="40" spans="2:5" ht="15.6" x14ac:dyDescent="0.3">
      <c r="B40" s="46" t="s">
        <v>77</v>
      </c>
      <c r="C40" s="46"/>
      <c r="D40" s="49">
        <f>+D38*D39</f>
        <v>137.5</v>
      </c>
      <c r="E40" s="47" t="s">
        <v>75</v>
      </c>
    </row>
    <row r="42" spans="2:5" ht="15.6" x14ac:dyDescent="0.3">
      <c r="B42" s="46" t="s">
        <v>83</v>
      </c>
      <c r="C42" s="46"/>
      <c r="D42" s="66">
        <v>8</v>
      </c>
      <c r="E42" s="46" t="s">
        <v>84</v>
      </c>
    </row>
    <row r="43" spans="2:5" ht="24.75" customHeight="1" x14ac:dyDescent="0.3"/>
    <row r="44" spans="2:5" ht="24.75" customHeight="1" x14ac:dyDescent="0.3"/>
    <row r="45" spans="2:5" ht="24.75" customHeight="1" x14ac:dyDescent="0.3"/>
    <row r="46" spans="2:5" ht="24.75" customHeight="1" x14ac:dyDescent="0.3"/>
    <row r="47" spans="2:5" ht="24.75" customHeight="1" x14ac:dyDescent="0.3"/>
    <row r="48" spans="2:5" ht="24.75" customHeight="1" x14ac:dyDescent="0.3"/>
    <row r="49" ht="24.75" customHeight="1" x14ac:dyDescent="0.3"/>
    <row r="50" ht="24.75" customHeight="1" x14ac:dyDescent="0.3"/>
    <row r="51" ht="24.75" customHeight="1" x14ac:dyDescent="0.3"/>
    <row r="52" ht="24.75" customHeight="1" x14ac:dyDescent="0.3"/>
    <row r="53" ht="24.75" customHeight="1" x14ac:dyDescent="0.3"/>
    <row r="54" ht="24.75" customHeight="1" x14ac:dyDescent="0.3"/>
    <row r="55" ht="24.75" customHeight="1" x14ac:dyDescent="0.3"/>
    <row r="56" ht="24.75" customHeight="1" x14ac:dyDescent="0.3"/>
    <row r="57" ht="24.75" customHeight="1" x14ac:dyDescent="0.3"/>
    <row r="58" ht="24.75" customHeight="1" x14ac:dyDescent="0.3"/>
    <row r="59" ht="24.75" customHeight="1" x14ac:dyDescent="0.3"/>
    <row r="60" ht="24.75" customHeight="1" x14ac:dyDescent="0.3"/>
    <row r="61" ht="24.75" customHeight="1" x14ac:dyDescent="0.3"/>
    <row r="62" ht="24.75" customHeight="1" x14ac:dyDescent="0.3"/>
    <row r="63" ht="24.75" customHeight="1" x14ac:dyDescent="0.3"/>
    <row r="64" ht="24.75" customHeight="1" x14ac:dyDescent="0.3"/>
    <row r="65" spans="2:8" ht="24.75" customHeight="1" x14ac:dyDescent="0.3"/>
    <row r="66" spans="2:8" ht="24.75" customHeight="1" x14ac:dyDescent="0.3"/>
    <row r="67" spans="2:8" ht="24.75" customHeight="1" x14ac:dyDescent="0.3"/>
    <row r="68" spans="2:8" ht="24.75" customHeight="1" x14ac:dyDescent="0.3"/>
    <row r="69" spans="2:8" ht="24.75" customHeight="1" x14ac:dyDescent="0.3"/>
    <row r="70" spans="2:8" ht="24.75" customHeight="1" x14ac:dyDescent="0.3"/>
    <row r="71" spans="2:8" ht="24.75" customHeight="1" x14ac:dyDescent="0.45">
      <c r="B71" s="67" t="s">
        <v>76</v>
      </c>
      <c r="C71" s="68"/>
      <c r="D71" s="68"/>
      <c r="E71" s="68"/>
      <c r="F71" s="68"/>
      <c r="G71" s="51"/>
      <c r="H71" s="51"/>
    </row>
    <row r="72" spans="2:8" ht="15.6" x14ac:dyDescent="0.3">
      <c r="D72" s="52"/>
      <c r="E72" s="20"/>
    </row>
    <row r="73" spans="2:8" ht="15.6" x14ac:dyDescent="0.3">
      <c r="B73" s="46" t="s">
        <v>55</v>
      </c>
      <c r="C73" s="46"/>
      <c r="D73" s="52">
        <f ca="1">+F13</f>
        <v>130815.70800000001</v>
      </c>
      <c r="E73" s="20"/>
    </row>
    <row r="74" spans="2:8" ht="15.6" x14ac:dyDescent="0.3">
      <c r="B74" s="46" t="s">
        <v>79</v>
      </c>
      <c r="C74" s="46"/>
      <c r="D74" s="53">
        <f>+D40</f>
        <v>137.5</v>
      </c>
      <c r="E74" s="47" t="s">
        <v>75</v>
      </c>
    </row>
    <row r="75" spans="2:8" x14ac:dyDescent="0.3">
      <c r="E75" s="20"/>
    </row>
    <row r="76" spans="2:8" ht="23.4" x14ac:dyDescent="0.3">
      <c r="B76" s="39" t="s">
        <v>80</v>
      </c>
      <c r="C76" s="34"/>
      <c r="D76" s="35">
        <f ca="1">ROUNDUP(F13/D40,-1)</f>
        <v>960</v>
      </c>
      <c r="E76" s="59" t="s">
        <v>78</v>
      </c>
    </row>
    <row r="77" spans="2:8" x14ac:dyDescent="0.3">
      <c r="E77" s="20"/>
    </row>
    <row r="78" spans="2:8" ht="21" customHeight="1" x14ac:dyDescent="0.45">
      <c r="B78" s="67" t="s">
        <v>82</v>
      </c>
      <c r="C78" s="68"/>
      <c r="D78" s="68"/>
      <c r="E78" s="68"/>
      <c r="F78" s="68"/>
      <c r="G78" s="51"/>
      <c r="H78" s="51"/>
    </row>
    <row r="79" spans="2:8" ht="7.5" customHeight="1" x14ac:dyDescent="0.3">
      <c r="E79" s="20"/>
    </row>
    <row r="80" spans="2:8" ht="15.6" x14ac:dyDescent="0.3">
      <c r="B80" s="46" t="s">
        <v>83</v>
      </c>
      <c r="C80" s="46"/>
      <c r="D80" s="61">
        <f>+D42</f>
        <v>8</v>
      </c>
      <c r="E80" s="46" t="s">
        <v>84</v>
      </c>
    </row>
    <row r="81" spans="2:5" ht="8.25" customHeight="1" x14ac:dyDescent="0.3">
      <c r="E81" s="20"/>
    </row>
    <row r="82" spans="2:5" ht="23.4" x14ac:dyDescent="0.3">
      <c r="B82" s="39" t="s">
        <v>85</v>
      </c>
      <c r="C82" s="34"/>
      <c r="D82" s="58">
        <f ca="1">+D76/D80</f>
        <v>120</v>
      </c>
      <c r="E82" s="59" t="s">
        <v>78</v>
      </c>
    </row>
    <row r="83" spans="2:5" x14ac:dyDescent="0.3">
      <c r="E83" s="20"/>
    </row>
    <row r="84" spans="2:5" ht="15.6" x14ac:dyDescent="0.3">
      <c r="B84" s="46" t="s">
        <v>86</v>
      </c>
      <c r="C84" s="46"/>
      <c r="D84" s="60">
        <f>+F4/(D40*D80)</f>
        <v>32.727272727272727</v>
      </c>
      <c r="E84" s="20"/>
    </row>
  </sheetData>
  <sheetProtection password="95FD" sheet="1" objects="1" scenarios="1" selectLockedCells="1"/>
  <mergeCells count="4">
    <mergeCell ref="B71:F71"/>
    <mergeCell ref="B78:F78"/>
    <mergeCell ref="B1:J1"/>
    <mergeCell ref="B30:F30"/>
  </mergeCells>
  <printOptions horizontalCentered="1"/>
  <pageMargins left="0.55118110236220474" right="0.15748031496062992" top="0.98425196850393704" bottom="0.46" header="0.31496062992125984" footer="0.15748031496062992"/>
  <pageSetup paperSize="9" scale="86" orientation="landscape" verticalDpi="0" r:id="rId1"/>
  <headerFooter>
    <oddHeader xml:space="preserve">&amp;L&amp;G
</oddHeader>
    <oddFooter>&amp;Lamortisat' e.K. - www.amortisat.de&amp;Ralle Berechnungen wurden mit größtmöglicher Sorgfalt durchgeführt - eine Gewährleistung für die Richtigkeit kann dennoch nicht übernommen werden.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"/>
  <sheetViews>
    <sheetView workbookViewId="0">
      <selection activeCell="I22" sqref="I22"/>
    </sheetView>
  </sheetViews>
  <sheetFormatPr baseColWidth="10" defaultRowHeight="14.4" x14ac:dyDescent="0.3"/>
  <sheetData>
    <row r="2" spans="2:7" ht="23.4" x14ac:dyDescent="0.3">
      <c r="B2" s="74" t="s">
        <v>101</v>
      </c>
      <c r="C2" s="75"/>
      <c r="D2" s="75"/>
      <c r="E2" s="75"/>
      <c r="F2" s="75"/>
      <c r="G2" s="75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topLeftCell="A7" workbookViewId="0">
      <selection activeCell="A20" sqref="A20"/>
    </sheetView>
  </sheetViews>
  <sheetFormatPr baseColWidth="10" defaultRowHeight="14.4" x14ac:dyDescent="0.3"/>
  <sheetData>
    <row r="3" spans="2:3" ht="31.2" x14ac:dyDescent="0.3">
      <c r="B3" s="71" t="s">
        <v>89</v>
      </c>
    </row>
    <row r="4" spans="2:3" ht="21" customHeight="1" x14ac:dyDescent="0.3">
      <c r="C4" s="73" t="s">
        <v>100</v>
      </c>
    </row>
    <row r="7" spans="2:3" ht="34.200000000000003" customHeight="1" x14ac:dyDescent="0.3">
      <c r="C7" s="72" t="s">
        <v>90</v>
      </c>
    </row>
    <row r="8" spans="2:3" ht="34.200000000000003" customHeight="1" x14ac:dyDescent="0.3">
      <c r="C8" s="72" t="s">
        <v>91</v>
      </c>
    </row>
    <row r="9" spans="2:3" ht="34.200000000000003" customHeight="1" x14ac:dyDescent="0.3">
      <c r="C9" s="72" t="s">
        <v>92</v>
      </c>
    </row>
    <row r="10" spans="2:3" ht="34.200000000000003" customHeight="1" x14ac:dyDescent="0.3">
      <c r="C10" s="72" t="s">
        <v>93</v>
      </c>
    </row>
    <row r="11" spans="2:3" ht="34.200000000000003" customHeight="1" x14ac:dyDescent="0.3">
      <c r="C11" s="72" t="s">
        <v>94</v>
      </c>
    </row>
    <row r="12" spans="2:3" ht="34.200000000000003" customHeight="1" x14ac:dyDescent="0.3">
      <c r="C12" s="72" t="s">
        <v>95</v>
      </c>
    </row>
    <row r="13" spans="2:3" ht="34.200000000000003" customHeight="1" x14ac:dyDescent="0.3">
      <c r="C13" s="72" t="s">
        <v>96</v>
      </c>
    </row>
    <row r="14" spans="2:3" ht="34.200000000000003" customHeight="1" x14ac:dyDescent="0.3">
      <c r="C14" s="72" t="s">
        <v>97</v>
      </c>
    </row>
    <row r="15" spans="2:3" ht="34.200000000000003" customHeight="1" x14ac:dyDescent="0.3">
      <c r="C15" s="72" t="s">
        <v>98</v>
      </c>
    </row>
    <row r="16" spans="2:3" ht="34.200000000000003" customHeight="1" x14ac:dyDescent="0.3">
      <c r="C16" s="72" t="s">
        <v>99</v>
      </c>
    </row>
    <row r="19" spans="1:1" x14ac:dyDescent="0.3">
      <c r="A19" s="76" t="s">
        <v>102</v>
      </c>
    </row>
    <row r="20" spans="1:1" x14ac:dyDescent="0.3">
      <c r="A20" t="s">
        <v>103</v>
      </c>
    </row>
  </sheetData>
  <hyperlinks>
    <hyperlink ref="A19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Tabelle1</vt:lpstr>
      <vt:lpstr>Steuertabelle</vt:lpstr>
      <vt:lpstr>Tagessatzrechner</vt:lpstr>
      <vt:lpstr>Magisches Dreieck</vt:lpstr>
      <vt:lpstr>Fehler</vt:lpstr>
      <vt:lpstr>Tagessatzrechner!Druckbereich</vt:lpstr>
    </vt:vector>
  </TitlesOfParts>
  <Company>amortisat'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Winfried Eitel</dc:creator>
  <cp:lastModifiedBy>Eitel, Winfried</cp:lastModifiedBy>
  <cp:lastPrinted>2014-07-05T17:38:34Z</cp:lastPrinted>
  <dcterms:created xsi:type="dcterms:W3CDTF">2014-04-15T07:30:38Z</dcterms:created>
  <dcterms:modified xsi:type="dcterms:W3CDTF">2016-10-06T13:45:37Z</dcterms:modified>
</cp:coreProperties>
</file>